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morales\Desktop\"/>
    </mc:Choice>
  </mc:AlternateContent>
  <xr:revisionPtr revIDLastSave="0" documentId="13_ncr:1_{CC3E67A3-9865-4D9A-A6C8-2483245B3795}" xr6:coauthVersionLast="43" xr6:coauthVersionMax="43" xr10:uidLastSave="{00000000-0000-0000-0000-000000000000}"/>
  <bookViews>
    <workbookView xWindow="-120" yWindow="-120" windowWidth="29040" windowHeight="15840" xr2:uid="{533F520B-F44D-445D-AD56-309FA07D1CD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10" i="1" l="1"/>
  <c r="M208" i="1"/>
  <c r="F188" i="1"/>
  <c r="I188" i="1"/>
  <c r="L188" i="1"/>
  <c r="N148" i="1" l="1"/>
  <c r="L139" i="1"/>
  <c r="N131" i="1"/>
  <c r="K131" i="1"/>
  <c r="H131" i="1"/>
  <c r="L126" i="1" l="1"/>
  <c r="N122" i="1"/>
  <c r="N25" i="1" l="1"/>
  <c r="N204" i="1" l="1"/>
  <c r="K204" i="1"/>
  <c r="H204" i="1"/>
  <c r="N202" i="1"/>
  <c r="K202" i="1"/>
  <c r="H202" i="1"/>
  <c r="N191" i="1" l="1"/>
  <c r="K191" i="1"/>
  <c r="N160" i="1" l="1"/>
  <c r="I19" i="1" l="1"/>
  <c r="L19" i="1"/>
  <c r="H198" i="1"/>
  <c r="N196" i="1"/>
  <c r="N189" i="1"/>
  <c r="N171" i="1"/>
  <c r="N169" i="1"/>
  <c r="N167" i="1"/>
  <c r="N156" i="1"/>
  <c r="N154" i="1"/>
  <c r="K95" i="1"/>
  <c r="N95" i="1"/>
  <c r="N162" i="1" l="1"/>
  <c r="K162" i="1"/>
  <c r="K160" i="1"/>
  <c r="N68" i="1" l="1"/>
  <c r="L67" i="1"/>
  <c r="N39" i="1"/>
  <c r="H39" i="1"/>
  <c r="K39" i="1"/>
  <c r="I94" i="1" l="1"/>
  <c r="L94" i="1"/>
  <c r="F94" i="1"/>
  <c r="N76" i="1" l="1"/>
  <c r="K76" i="1"/>
  <c r="H76" i="1"/>
  <c r="N75" i="1"/>
  <c r="K75" i="1"/>
  <c r="H75" i="1"/>
  <c r="N73" i="1"/>
  <c r="K73" i="1"/>
  <c r="N71" i="1"/>
  <c r="K71" i="1"/>
  <c r="M206" i="1" l="1"/>
  <c r="M200" i="1"/>
  <c r="K200" i="1"/>
  <c r="H200" i="1"/>
  <c r="K198" i="1"/>
  <c r="K196" i="1"/>
  <c r="H196" i="1"/>
  <c r="H191" i="1"/>
  <c r="M189" i="1"/>
  <c r="K189" i="1"/>
  <c r="H189" i="1"/>
  <c r="M171" i="1"/>
  <c r="K171" i="1"/>
  <c r="H171" i="1"/>
  <c r="M169" i="1"/>
  <c r="K169" i="1"/>
  <c r="H169" i="1"/>
  <c r="M167" i="1"/>
  <c r="K167" i="1"/>
  <c r="H167" i="1"/>
  <c r="M164" i="1" l="1"/>
  <c r="N164" i="1" s="1"/>
  <c r="K164" i="1"/>
  <c r="H164" i="1"/>
  <c r="H162" i="1"/>
  <c r="H160" i="1"/>
  <c r="K156" i="1"/>
  <c r="H156" i="1"/>
  <c r="K154" i="1"/>
  <c r="H154" i="1"/>
  <c r="N152" i="1"/>
  <c r="K152" i="1"/>
  <c r="H152" i="1"/>
  <c r="N150" i="1"/>
  <c r="K150" i="1"/>
  <c r="H150" i="1"/>
  <c r="K148" i="1"/>
  <c r="H148" i="1"/>
  <c r="N144" i="1"/>
  <c r="K144" i="1"/>
  <c r="H144" i="1"/>
  <c r="N142" i="1"/>
  <c r="K142" i="1"/>
  <c r="H142" i="1"/>
  <c r="N140" i="1"/>
  <c r="K140" i="1"/>
  <c r="H140" i="1"/>
  <c r="I139" i="1"/>
  <c r="F139" i="1"/>
  <c r="K122" i="1"/>
  <c r="H122" i="1"/>
  <c r="L121" i="1"/>
  <c r="I121" i="1"/>
  <c r="F121" i="1"/>
  <c r="L115" i="1"/>
  <c r="I115" i="1"/>
  <c r="F115" i="1"/>
  <c r="H95" i="1"/>
  <c r="H73" i="1"/>
  <c r="H71" i="1"/>
  <c r="K68" i="1"/>
  <c r="H68" i="1"/>
  <c r="F70" i="1" s="1"/>
  <c r="I67" i="1"/>
  <c r="F67" i="1"/>
  <c r="F19" i="1"/>
  <c r="N15" i="1"/>
  <c r="K15" i="1"/>
  <c r="H15" i="1"/>
  <c r="I70" i="1" l="1"/>
  <c r="L70" i="1" s="1"/>
</calcChain>
</file>

<file path=xl/sharedStrings.xml><?xml version="1.0" encoding="utf-8"?>
<sst xmlns="http://schemas.openxmlformats.org/spreadsheetml/2006/main" count="483" uniqueCount="278">
  <si>
    <t>PROCESO</t>
  </si>
  <si>
    <t>INDICADOR</t>
  </si>
  <si>
    <t>GCO - Gestión de Comunicaciones</t>
  </si>
  <si>
    <t>TASA DE APERTURA DE CORREOS</t>
  </si>
  <si>
    <t>ALCANCE DE LOS CANALES DE COMUNICACIÓN</t>
  </si>
  <si>
    <t>CUMPLIMIENTO LEY DE TRANSPARENCIA Y ACCESO A LA INFORMACIÓN</t>
  </si>
  <si>
    <t>CRECIMIENTO DEL IMPACTO EN REDES SOCIALES</t>
  </si>
  <si>
    <t>CONTENIDOS NUEVOS DIVULGADOS</t>
  </si>
  <si>
    <t>CALIFICACIÓN FURAG</t>
  </si>
  <si>
    <t>SCI - Servicio al Ciudadano</t>
  </si>
  <si>
    <t>IMAGEN DE POSICIONAMIENTO DE LA ENTIDAD</t>
  </si>
  <si>
    <t>NÚMERO DE SOLICITUDES POR CANAL</t>
  </si>
  <si>
    <t>ESFUERZO</t>
  </si>
  <si>
    <t>TIEMPO PROMEDIO DE RESPUESTA A LAS PQRSD</t>
  </si>
  <si>
    <t>NÚMERO DE PQRSD POR TRÁMITE</t>
  </si>
  <si>
    <t>OPORTUNIDAD DE RESPUESTA A PQRSD</t>
  </si>
  <si>
    <t>PFM - Planeación Financiera Misional</t>
  </si>
  <si>
    <t>NIVEL DE COBERTURA DEL PASIVO PENSIONAL</t>
  </si>
  <si>
    <t>NIVEL DE COBERTURA DEL PASIVO DE CESANTIAS ADMINISTRADAS POR FONCEP</t>
  </si>
  <si>
    <t>RENTABILIDAD 12 MESES FPPB</t>
  </si>
  <si>
    <t>RENTABILIDAD 12 MESES PORTAFOLIO DE CESANTIAS</t>
  </si>
  <si>
    <t>GCP - Gestión de Cobro de Cuotas Partes</t>
  </si>
  <si>
    <t>CUOTAS PARTES PRESCRITAS</t>
  </si>
  <si>
    <t>CUOTAS PARTES VENCIDAS EN COBRO PREJURÍDICO</t>
  </si>
  <si>
    <t>EFECTIVIDAD EN LA DEPURACIÓN DE SALDOS DE CUOTAS PARTES PENSIONALES</t>
  </si>
  <si>
    <t>EFECTIVIDAD EN EL COBRO DE CUOTAS PARTES EN PREJURÍDICO</t>
  </si>
  <si>
    <t>GRP - Gestión de Reconocimiento y Pago de Obligciones Pensionales</t>
  </si>
  <si>
    <t>INCONSISTENCIAS EN EL PAGO DE OBLIGACIONES PENSIONALES</t>
  </si>
  <si>
    <t>OPORTUNIDAD DE RESPUESTA A SOLICITUDES PENSIONALES (15 días)</t>
  </si>
  <si>
    <t>TIEMPOS PROMEDIO DEL PROCESO DE RECONOCIMIENTO Y PAGO DE PENSIONES</t>
  </si>
  <si>
    <t>GESTIÓN DE CALIFICACIÓN DE INVALIDEZ</t>
  </si>
  <si>
    <t>CLASIFICACIÓN POR RANGOS DE TIEMPO DE LOS RECONOCIMIENTOS Y PAGOS DE PENSIONES</t>
  </si>
  <si>
    <t>ACE - Administración de Cesantías</t>
  </si>
  <si>
    <t>EFECTIVIDAD EN EL PAGO DE CESANTÍAS</t>
  </si>
  <si>
    <t>TIEMPO PROMEDIO DE RESPUESTA AL TRÁMITE DE PAGO DE CESANTÍAS</t>
  </si>
  <si>
    <t xml:space="preserve">NÚMERO DE CESANTÍAS PAGADAS EN EL PERIODO </t>
  </si>
  <si>
    <t>SANEAMIENTO DE LA CARTERA FAVIDI</t>
  </si>
  <si>
    <t>MONTO RECAUDADO DE LA CARTERA FAVIDI</t>
  </si>
  <si>
    <t>ESTADO DE LOS PROCESOS</t>
  </si>
  <si>
    <t>GST - Gestión de Servicios TI</t>
  </si>
  <si>
    <t>ATENCIÓN DE MANTENIMIENTO A LOS SOFTWARE DE APLICATIVOS</t>
  </si>
  <si>
    <t>ATENCIÓN DE REQUERIMIENTOS DE INFRAESTRUCTURA, PCS Y PERIFERICOS</t>
  </si>
  <si>
    <t>DISPONIBILIDAD DE LA INFRAESTRUCTURA TECNOLÓGICA</t>
  </si>
  <si>
    <t>SATISFACCIÓN SOBRE LOS SERVICIOS TECNOLÓGICOS Y DE INFORMACIÓN</t>
  </si>
  <si>
    <t>GDO - Gestión Documental</t>
  </si>
  <si>
    <t>PROPORCIÓN DE REMISIONES A TRAVÉS DE CORREO ELECTRÓNICO CERTIFICADO</t>
  </si>
  <si>
    <t>GFI - Gestión Financiera</t>
  </si>
  <si>
    <t>EJECUCIÓN PRESUPUESTAL - UNIDAD EJECUTORA 01</t>
  </si>
  <si>
    <t>EJECUCIÓN PRESUPUESTAL - UNIDAD EJECUTORA 02</t>
  </si>
  <si>
    <t>OPORTUNIDAD EN EL TRÁMITE DE PAGOS -  UNIDAD EJECUTORA 01</t>
  </si>
  <si>
    <t>OPORTUNIDAD EN EL TRÁMITE DE PAGOS - UNIDAD EJECUTORA 02</t>
  </si>
  <si>
    <t>VALOR DE LAS PARTIDAS CONCILIATORIAS</t>
  </si>
  <si>
    <t>NÚMERO DE PARTIDAS CONCILIATORIAS</t>
  </si>
  <si>
    <t>GESTIÓN DE SALDOS CONTABLES - UNIDAD EJECUTORA 01</t>
  </si>
  <si>
    <t>GESTIÓN DE SALDOS CONTABLES - UNIDAD EJECUTORA 02</t>
  </si>
  <si>
    <t xml:space="preserve">GFO - Gestión de Funcionamiento y Operación </t>
  </si>
  <si>
    <t>OPORTUNIDAD EN LA ATENCIÓN A SERVICIOS DE FUNCIONAMIENTO Y OPERACIÓN</t>
  </si>
  <si>
    <t>OPORTUNIDAD EN LA ATENCIÓN A SERVICIOS DE FUNCIONAMIENTO Y OPERACIÓN (MANTENIMIENTO ENTIDAD)</t>
  </si>
  <si>
    <t>OPORTUNIDAD EN LA ATENCIÓN A SERVICIOS DE FUNCIONAMIENTO Y OPERACIÓN (RECURSOS FÍSICOS)</t>
  </si>
  <si>
    <t>OPORTUNIDAD EN LA ATENCIÓN A SERVICIOS DE FUNCIONAMIENTO Y OPERACIÓN (CONSUMO PAPEL)</t>
  </si>
  <si>
    <t>GJC - Gestión de Jurisdicción Coactiva</t>
  </si>
  <si>
    <t>MONTO RECAUDADO DE CUOTAS PARTES EN COACTIVO</t>
  </si>
  <si>
    <t>MONTO RECAUDADO DE OTROS COBROS EN COACTIVO</t>
  </si>
  <si>
    <t>SEGUIMIENTO A LOS COBROS COACTIVOS DE CUOTAS PARTES</t>
  </si>
  <si>
    <t xml:space="preserve">DEJ - Defensa Judicial </t>
  </si>
  <si>
    <t>EFECTIVIDAD EN LA CONTESTACIÓN OPORTUNA DE REQUERIMIENTOS JUDICIALES</t>
  </si>
  <si>
    <t>EFECTIVIDAD EN LA DEFENSA JUDICIAL</t>
  </si>
  <si>
    <t>NÚMERO DE TUTELAS RECIBIDAS</t>
  </si>
  <si>
    <t>MONTO DE AHORRO (NO PAGADO) EN DEMANDAS FAVORABLES</t>
  </si>
  <si>
    <t xml:space="preserve">GCN - Gestión Contractual </t>
  </si>
  <si>
    <t>EFECTIVIDAD EN LA LIQUIDACIÓN DE CONTRATOS Y ORDENES DE COMPRA</t>
  </si>
  <si>
    <t xml:space="preserve">PARTICIPACIÓN DE CONTRATOS COLOMBIA COMPRA EFICIENTE </t>
  </si>
  <si>
    <t>GESTIÓN DE PROCESOS ABIERTOS</t>
  </si>
  <si>
    <t xml:space="preserve">AJU - Asesoría Jurídica </t>
  </si>
  <si>
    <t>SATISFACCIÓN EN LA EMISIÓN DE CONCEPTOS JURIDICOS</t>
  </si>
  <si>
    <t>GESTIÓN DE SOLICITUDES DE ASESORIA JURÍDICA</t>
  </si>
  <si>
    <t>EIN - Evaluación Independiente</t>
  </si>
  <si>
    <t>RESULTADO DE LA EVALUACIÓN DE AUDITORES INTERNOS POR PARTE DEL LÍDER DE PROCESO AUDITADO   </t>
  </si>
  <si>
    <t>GCD - GESTIÓN DE CONTROL DISCIPLINARIO</t>
  </si>
  <si>
    <t>CUMPLIMIENTO DE LOS  TÉRMINOS DE LA EMISIÓN DE AUTOS DE ARCHIVO Y DE APERTURA DE LA INVESTIGACIÓN</t>
  </si>
  <si>
    <t>CUMPLIMIENTO EN LOS TÉRMINOS DE EMISIÓN DE AUTOS INHIBITORIOS O AUTOS DE APERTURA DE INDAGACIÓN PRELIMINAR.</t>
  </si>
  <si>
    <t>ENERO</t>
  </si>
  <si>
    <t>FEBRERO</t>
  </si>
  <si>
    <t>MARZO</t>
  </si>
  <si>
    <t>SIN DATOS</t>
  </si>
  <si>
    <t>META</t>
  </si>
  <si>
    <t>N/A</t>
  </si>
  <si>
    <t>INTERNOS</t>
  </si>
  <si>
    <t>PENSIONADOS</t>
  </si>
  <si>
    <t>CESANTÍAS PERSONALES</t>
  </si>
  <si>
    <t>CESANTÍAS ENTIDADES</t>
  </si>
  <si>
    <t>CUOTAS PARTES POR PAGAR</t>
  </si>
  <si>
    <t>CUOTAS PARTES POR COBRAR</t>
  </si>
  <si>
    <t>PERSONAS HISTORIA LABORAL</t>
  </si>
  <si>
    <t>ENTIDADES HISTORIA LABORAL</t>
  </si>
  <si>
    <t>CARTERA FAVIDI</t>
  </si>
  <si>
    <t>FRECUENCIA</t>
  </si>
  <si>
    <t>Mensual</t>
  </si>
  <si>
    <t>Visitas página web</t>
  </si>
  <si>
    <t>Visitas Intranet</t>
  </si>
  <si>
    <t>Visitas Facebook</t>
  </si>
  <si>
    <t>Visitas Twitter</t>
  </si>
  <si>
    <t>Trimestral</t>
  </si>
  <si>
    <t>Visitas al Facebook Fan Page (t) - Visitas al Facebook Fan Page (t-1)</t>
  </si>
  <si>
    <t>Visitas al Facebook Fan Page (t-1)</t>
  </si>
  <si>
    <t>Visitas a la página de Twitter (t) - Visitas a la página de Twitter (t-1)</t>
  </si>
  <si>
    <t>Visitas a la página de Twitter (t-1)</t>
  </si>
  <si>
    <t>Número de contenidos nuevos divulgados</t>
  </si>
  <si>
    <t>% De Calificación FURAG II</t>
  </si>
  <si>
    <t xml:space="preserve">  Respuestas A - Respuestas B  </t>
  </si>
  <si>
    <t>Total Respuestas</t>
  </si>
  <si>
    <t xml:space="preserve">  Respuestas B - Respuestas A  </t>
  </si>
  <si>
    <t>∑ Tiempo de respuesta PQRSD</t>
  </si>
  <si>
    <t>Número de PQRSD radicadas</t>
  </si>
  <si>
    <t>Acrecimiento de mesada pensional</t>
  </si>
  <si>
    <t>Autorización de descuentos mesada pensional</t>
  </si>
  <si>
    <t>Auxilio funerario</t>
  </si>
  <si>
    <t>Cancelación hipoteca</t>
  </si>
  <si>
    <t>Designación de beneficiarios ley 1204 de 2008</t>
  </si>
  <si>
    <t>Indemnización sustitutiva de la pensión de sobrevivientes</t>
  </si>
  <si>
    <t>Indemnización sustitutiva de pensión vejez</t>
  </si>
  <si>
    <t>Novedades de Nómina - Certificación de Escolaridad (cambio de tipo de documento de identidad)</t>
  </si>
  <si>
    <t>Novedades de nómina - actualización cuenta bancaria</t>
  </si>
  <si>
    <t>Novedades de nómina - actualización de EPS</t>
  </si>
  <si>
    <t>Novedades de nómina - actualización de supervivencia</t>
  </si>
  <si>
    <t>Pago de cesantías con régimen de retroactividad a servidores públicos del Distrito Capital</t>
  </si>
  <si>
    <t>Pago único a herederos</t>
  </si>
  <si>
    <t>Pensión de vejez y pensión de jubilación por aportes</t>
  </si>
  <si>
    <t>Pensión invalidez</t>
  </si>
  <si>
    <t>Reconocimiento de bono y cuota parte de bono</t>
  </si>
  <si>
    <t>Reconocimiento de sustitución provisional de pensionados a beneficiarios</t>
  </si>
  <si>
    <t>Reconocimiento pensión de sobrevivientes</t>
  </si>
  <si>
    <t>Reconocimiento pensión sanción</t>
  </si>
  <si>
    <t>Reconocimiento y pago de cuota parte pensional</t>
  </si>
  <si>
    <t>Certificación de deuda</t>
  </si>
  <si>
    <t>Certificado de Ingresos y Retenciones.</t>
  </si>
  <si>
    <t>Certificado de pensión - no pensión.</t>
  </si>
  <si>
    <t>Desprendible de nómina.</t>
  </si>
  <si>
    <t>Devolución de excedentes de crédito</t>
  </si>
  <si>
    <t>Reposición de mesadas</t>
  </si>
  <si>
    <t>Número de respuestas a PQRSD oportunas al corte del periodo</t>
  </si>
  <si>
    <t>Total de PQRSD recibidas al corte del periodo</t>
  </si>
  <si>
    <t>Valor de reserva actuarial de propósito general</t>
  </si>
  <si>
    <t>Valor de cálculo actuarial de propósito general</t>
  </si>
  <si>
    <t>Valor de portafolio de cesantías</t>
  </si>
  <si>
    <t>Valor pasivo reportado por cesantías</t>
  </si>
  <si>
    <t>TIR 12 meses del portafolio FPPB - IPC</t>
  </si>
  <si>
    <t>TIR 12 meses del portafolio de Cesantías - IPC</t>
  </si>
  <si>
    <t>Número de cuotas partes prescritas</t>
  </si>
  <si>
    <t>Valor acumulado depurado de Cuotas partes por Cobrar</t>
  </si>
  <si>
    <t>Saldo de Cuotas Partes por Cobrar a Diciembre 2015</t>
  </si>
  <si>
    <t>Valor acumulado depurado de Cuotas partes por Pagar</t>
  </si>
  <si>
    <t>Saldo de Cuotas Partes por Pagar a Diciembre 2015</t>
  </si>
  <si>
    <t>Número de cuotas partes cobradas en prejurídico</t>
  </si>
  <si>
    <t>Número de cuotas partes pagadas por nómina de pensionados</t>
  </si>
  <si>
    <t>Número de Cuentas Canceladas</t>
  </si>
  <si>
    <t>Número de Cuentas Inválidas</t>
  </si>
  <si>
    <t xml:space="preserve">Número de Cuentas No Autorizadas para Acreditar </t>
  </si>
  <si>
    <t>Número de Pensionados No inscritos para Pagos</t>
  </si>
  <si>
    <t>Número de NIT`s Errados</t>
  </si>
  <si>
    <t>Número de NO Coincidencias con ID</t>
  </si>
  <si>
    <t>Número de Cuentas NO Abiertas</t>
  </si>
  <si>
    <t>Número de Inconsistencias por Valor</t>
  </si>
  <si>
    <t>Número de Inconsistencias por Valor Mayor a 5 Millones</t>
  </si>
  <si>
    <t>Resoluciones pensionales emitidas dentro de la Oportunidad definida</t>
  </si>
  <si>
    <t>Resoluciones emitidas en el periodo</t>
  </si>
  <si>
    <t>Número de pensionados por invalidez con fecha de calificación &lt; 2 años y 3 meses</t>
  </si>
  <si>
    <t>Número de pensionados por invalidez con fecha de calificación &gt; 2 años y 3 meses y &lt; 2años y 6 meses</t>
  </si>
  <si>
    <t>Número de pensionados por invalidez con fecha de calificación &gt; 2 años y 6 meses</t>
  </si>
  <si>
    <t>Total de reconocimiento y pagos de las obligaciones pensionales (*) realizadas en un término entre 0 y 40 días</t>
  </si>
  <si>
    <t>Total de reconocimiento y pagos de las obligaciones pensionales (*) realizadas en un término entre 41 y 80 días</t>
  </si>
  <si>
    <t>Total de reconocimiento y pagos de las obligaciones pensionales (*) realizadas en un término entre 81 y 120 días</t>
  </si>
  <si>
    <t>Total de reconocimiento y pagos de las obligaciones pensionales (*) realizadas en un término entre 121 y 180 días</t>
  </si>
  <si>
    <t>Total de reconocimiento y pagos de las obligaciones pensionales (*) realizadas en un término mayor a 180</t>
  </si>
  <si>
    <t>Número de Cesantías solicitadas a pagar en el periodo</t>
  </si>
  <si>
    <t>Tiempo Promedio de proceso de ordenación de pago Cesantías</t>
  </si>
  <si>
    <t>Tiempo Promedio de proceso de pago Cesantías (Tesorería)</t>
  </si>
  <si>
    <t>Tiempo Promedio de Ordenación y Pago de Cesantías (Cesantías + Tesorería)</t>
  </si>
  <si>
    <t>Número de cesantías que fueron pagadas en el periodo por Educación</t>
  </si>
  <si>
    <t>Número de cesantías que fueron pagadas en el periodo por Remodelación de Vivienda</t>
  </si>
  <si>
    <t>Número de cesantías que fueron pagadas en el periodo por Vivienda</t>
  </si>
  <si>
    <t>Número de cesantías que fueron pagadas en el periodo por Retiro</t>
  </si>
  <si>
    <t>Acumulado de créditos saneados o cancelados</t>
  </si>
  <si>
    <t>Total créditos activos a 31 de diciembre de 2015</t>
  </si>
  <si>
    <t>Acumulado del saldo cobrado y recaudado de la cartera hipotecaria en el año</t>
  </si>
  <si>
    <t>Inactivos</t>
  </si>
  <si>
    <t>Número de requerimientos puestos en producción de los programados en el periodo + Número de requerimientos puestos en producción de los reprogramados en el periodo</t>
  </si>
  <si>
    <t>Número de requerimientos programados para ser atendidos + Número de requerimientos reprogramados para ser atendidos en el periodo</t>
  </si>
  <si>
    <t>Número de incidencias resueltas oportunamente + Número de requerimientos cerrados de los reprogramados en el periodo</t>
  </si>
  <si>
    <t>Número de incidencias registradas + Número de requerimientos reprogramados para ser atendidos en el periodo</t>
  </si>
  <si>
    <t>Horas reales de disponibilidad de la infraestructura en el periodo</t>
  </si>
  <si>
    <t>Total de horas del periodo - Número de horas de mantenimiento programado</t>
  </si>
  <si>
    <t>Número de comunicaciones y oficios remitidos por e-correo certificado</t>
  </si>
  <si>
    <t>Número de comunicaciones y oficios remitidos</t>
  </si>
  <si>
    <t>Recursos Apropiados - Unidad Ejecutora 01</t>
  </si>
  <si>
    <t>Recursos Ejecutados - Unidad Ejecutora 01</t>
  </si>
  <si>
    <t>Recursos Apropiados - Unidad Ejecutora 02</t>
  </si>
  <si>
    <t>Recursos Ejecutados - Unidad Ejecutora 02</t>
  </si>
  <si>
    <t>Nùmero de pagos ejecutados menor a 10 días hábiles UE1</t>
  </si>
  <si>
    <t>Número Total de pagos realizados de la UE01</t>
  </si>
  <si>
    <t>N de pagos ejecutados menor a 10 días habiles de la UE02</t>
  </si>
  <si>
    <t>N de pagos realizados de la UE02</t>
  </si>
  <si>
    <t>Número de partidas conciliatorias</t>
  </si>
  <si>
    <t>Saldo Total de Cuentas Auxiliares</t>
  </si>
  <si>
    <t>Oportunidad en la atención a servicios de fucionamiento y operación (Manteniemientos Entidad)</t>
  </si>
  <si>
    <t>Oportunidad en la atención a servicios de fucionamiento y operación (Espacios Físicos)</t>
  </si>
  <si>
    <t>Oportunidad en la atención a servicios de fucionamiento y operación (Consumo Papel)</t>
  </si>
  <si>
    <t>Servicios de Mantenimiento atendidos Oportunamente</t>
  </si>
  <si>
    <t>Total servicios de mantenimiento solicitados</t>
  </si>
  <si>
    <t>Prestamo de Espacios físicos Oportunos</t>
  </si>
  <si>
    <t>Total requerimientos de prestamo de espacios físicos</t>
  </si>
  <si>
    <t>Solicitudes de papel atendido</t>
  </si>
  <si>
    <t>Total solicitudes de papel</t>
  </si>
  <si>
    <t>Monto de Cuotas Partes recaudado en Coactivo</t>
  </si>
  <si>
    <t>Monto de otros cobros recaudados en coactivo</t>
  </si>
  <si>
    <t>Número de procesos con Resolución que Resuelve Excepciones</t>
  </si>
  <si>
    <t>Número de procesos con Resolución que Ordena Seguir Adelante</t>
  </si>
  <si>
    <t>Número de procesos con Resolución que Practica la Liquidación de Crédito</t>
  </si>
  <si>
    <t>Número de procesos con Resolución que Resuelve las Objeciones Presentadas a la Liquidación de Crédito</t>
  </si>
  <si>
    <t>Número de procesos con Resolución de Aprobación de la Liquidación de Crédito</t>
  </si>
  <si>
    <t>Número de procesos con Resolución de Terminación</t>
  </si>
  <si>
    <t>Número de requerimientos judiciales contestados dentro de términos de ley</t>
  </si>
  <si>
    <t>Número de requerimmientos judiciales notificadas a contestar</t>
  </si>
  <si>
    <t>Fallos a favor de la entidad emitidos acumulados</t>
  </si>
  <si>
    <t>Total de fallos emitidos acumulados</t>
  </si>
  <si>
    <t>Número de tutelas que se recibieron en el mes</t>
  </si>
  <si>
    <t>Monto estimado de ahorro al Distrito Capital en Demandas ganado acumulado en el año</t>
  </si>
  <si>
    <t>Número de contratos liquidados* acumulados</t>
  </si>
  <si>
    <t>Número de contratos establecidos para liquidar acumulados</t>
  </si>
  <si>
    <t>Monto Contratos Colombia Compra Eficiente</t>
  </si>
  <si>
    <t>Monto Total de Contratos- Monto total de contratación directa</t>
  </si>
  <si>
    <t>Monto Procesos Abiertos</t>
  </si>
  <si>
    <t>Monto Total de Contratos</t>
  </si>
  <si>
    <t>Número de solicitudes gestionadas acumuladas en la OAJ</t>
  </si>
  <si>
    <t>Número de solicitudes radicadas acumuladas a la OAJ</t>
  </si>
  <si>
    <t>Total de procesos radicados</t>
  </si>
  <si>
    <t>Anual</t>
  </si>
  <si>
    <t>Número de Cuotas Partes sin mandamiento de pago mayor a 6 meses en gestión de cobro prejurídico</t>
  </si>
  <si>
    <t>BONOS</t>
  </si>
  <si>
    <t>COSTAS</t>
  </si>
  <si>
    <t>80 Días</t>
  </si>
  <si>
    <t>1 -Número de cesantías pagas en un tiempo mayor al establecido (ANS)</t>
  </si>
  <si>
    <t>10 Hrs</t>
  </si>
  <si>
    <t>8 Hrs</t>
  </si>
  <si>
    <t>18 Hrs</t>
  </si>
  <si>
    <t>Dinámica</t>
  </si>
  <si>
    <t>1 - Saldo de Cuentas Auxiliares No Razonables</t>
  </si>
  <si>
    <t>Número de Procesos con Cumplimiento de términos de la emisión de autos de archivo y de apertura de la investigación</t>
  </si>
  <si>
    <t>Número de Procesos con Cumplimiento de términos de la emisión de autos inhibitorios o autos de apertura de la investigación</t>
  </si>
  <si>
    <t>SATISFACCIÓN DE LA CIUDADANÍA</t>
  </si>
  <si>
    <t>SATISFACCIÓN ASESORÍA OAP</t>
  </si>
  <si>
    <t>GCF - Gestión de Cobro Cartera Hipotecaria</t>
  </si>
  <si>
    <t>RECONOCIMIENTO</t>
  </si>
  <si>
    <t>CUOTAS PARTES</t>
  </si>
  <si>
    <t>ORDENACIÓN PAGO Y GIRO</t>
  </si>
  <si>
    <t>TIEMPO PROMEDIO</t>
  </si>
  <si>
    <t>PAGO FONPET</t>
  </si>
  <si>
    <t>Tiempo</t>
  </si>
  <si>
    <t>Cantidad</t>
  </si>
  <si>
    <t>ND</t>
  </si>
  <si>
    <t>MIP - Administración del Sistema MIPG</t>
  </si>
  <si>
    <t>SUPERCADE</t>
  </si>
  <si>
    <t>FONCEP (FRONT)</t>
  </si>
  <si>
    <t>CORREO ELECTRÓNICO</t>
  </si>
  <si>
    <t>PBX</t>
  </si>
  <si>
    <t>CALL CENTER</t>
  </si>
  <si>
    <t>FACEBOOK</t>
  </si>
  <si>
    <t>Casos Judicializados</t>
  </si>
  <si>
    <t>Acuerdos de Pago (pagando)</t>
  </si>
  <si>
    <t>En Pago</t>
  </si>
  <si>
    <t>En estudio Jurídico</t>
  </si>
  <si>
    <t>Número de procesos con Resolución que Libra Mandamiento de Pago</t>
  </si>
  <si>
    <t>Número de procesos en Demanda</t>
  </si>
  <si>
    <t>Número de procesos Suspendidos</t>
  </si>
  <si>
    <t>Número de procesos con Resolución que Resuelve Recurso de Reposición</t>
  </si>
  <si>
    <t>Libra Medidas cautelares</t>
  </si>
  <si>
    <t>Total</t>
  </si>
  <si>
    <t>Saldos por Conciliar en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</si>
</sst>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0.0%"/>
    <numFmt numFmtId="165" formatCode="hh:mm:ss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F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3FFFF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lightGrid">
        <fgColor theme="0" tint="-0.14996795556505021"/>
        <bgColor theme="0" tint="-0.14999847407452621"/>
      </patternFill>
    </fill>
    <fill>
      <patternFill patternType="solid">
        <fgColor indexed="65"/>
        <bgColor rgb="FFFF0000"/>
      </patternFill>
    </fill>
    <fill>
      <patternFill patternType="solid">
        <fgColor theme="9" tint="0.79998168889431442"/>
        <bgColor indexed="64"/>
      </patternFill>
    </fill>
    <fill>
      <patternFill patternType="gray0625">
        <fgColor rgb="FFFF0000"/>
        <bgColor rgb="FFFFFF00"/>
      </patternFill>
    </fill>
    <fill>
      <patternFill patternType="solid">
        <fgColor theme="0" tint="-0.14999847407452621"/>
        <bgColor rgb="FFFF0000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3"/>
      </bottom>
      <diagonal/>
    </border>
    <border>
      <left style="medium">
        <color indexed="64"/>
      </left>
      <right/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rgb="FF00B050"/>
      </left>
      <right/>
      <top style="double">
        <color rgb="FF00B050"/>
      </top>
      <bottom/>
      <diagonal/>
    </border>
    <border>
      <left style="double">
        <color rgb="FF00B050"/>
      </left>
      <right/>
      <top/>
      <bottom/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 style="double">
        <color rgb="FF00B050"/>
      </right>
      <top/>
      <bottom/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 style="medium">
        <color indexed="64"/>
      </left>
      <right/>
      <top style="thin">
        <color theme="3"/>
      </top>
      <bottom style="medium">
        <color indexed="64"/>
      </bottom>
      <diagonal/>
    </border>
    <border>
      <left style="medium">
        <color indexed="64"/>
      </left>
      <right/>
      <top style="thin">
        <color theme="3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00B05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rgb="FF00B050"/>
      </left>
      <right style="double">
        <color rgb="FF00B050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rgb="FF00B050"/>
      </right>
      <top style="medium">
        <color indexed="64"/>
      </top>
      <bottom/>
      <diagonal/>
    </border>
    <border>
      <left style="medium">
        <color indexed="64"/>
      </left>
      <right style="double">
        <color rgb="FF00B050"/>
      </right>
      <top/>
      <bottom style="medium">
        <color indexed="64"/>
      </bottom>
      <diagonal/>
    </border>
    <border>
      <left style="medium">
        <color indexed="64"/>
      </left>
      <right style="double">
        <color rgb="FF00B05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00B050"/>
      </left>
      <right/>
      <top style="medium">
        <color indexed="64"/>
      </top>
      <bottom/>
      <diagonal/>
    </border>
    <border>
      <left style="double">
        <color rgb="FF00B050"/>
      </left>
      <right/>
      <top/>
      <bottom style="medium">
        <color indexed="64"/>
      </bottom>
      <diagonal/>
    </border>
    <border>
      <left style="double">
        <color rgb="FF00B050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57">
    <xf numFmtId="0" fontId="0" fillId="0" borderId="0" xfId="0"/>
    <xf numFmtId="0" fontId="2" fillId="2" borderId="1" xfId="3" applyFont="1" applyFill="1" applyBorder="1" applyAlignment="1">
      <alignment horizontal="center" vertical="center"/>
    </xf>
    <xf numFmtId="0" fontId="1" fillId="0" borderId="0" xfId="0" applyFont="1"/>
    <xf numFmtId="14" fontId="6" fillId="4" borderId="6" xfId="3" applyNumberFormat="1" applyFont="1" applyFill="1" applyBorder="1" applyAlignment="1">
      <alignment horizontal="center" vertical="center" wrapText="1"/>
    </xf>
    <xf numFmtId="14" fontId="6" fillId="0" borderId="8" xfId="3" applyNumberFormat="1" applyFont="1" applyBorder="1" applyAlignment="1">
      <alignment horizontal="center" vertical="center" wrapText="1"/>
    </xf>
    <xf numFmtId="14" fontId="6" fillId="5" borderId="11" xfId="3" applyNumberFormat="1" applyFont="1" applyFill="1" applyBorder="1" applyAlignment="1">
      <alignment horizontal="center" vertical="center" wrapText="1"/>
    </xf>
    <xf numFmtId="14" fontId="6" fillId="0" borderId="11" xfId="3" applyNumberFormat="1" applyFont="1" applyBorder="1" applyAlignment="1">
      <alignment horizontal="center" vertical="center" wrapText="1"/>
    </xf>
    <xf numFmtId="14" fontId="6" fillId="4" borderId="11" xfId="3" applyNumberFormat="1" applyFont="1" applyFill="1" applyBorder="1" applyAlignment="1">
      <alignment horizontal="center" vertical="center" wrapText="1"/>
    </xf>
    <xf numFmtId="14" fontId="6" fillId="5" borderId="6" xfId="3" applyNumberFormat="1" applyFont="1" applyFill="1" applyBorder="1" applyAlignment="1">
      <alignment horizontal="center" vertical="center" wrapText="1"/>
    </xf>
    <xf numFmtId="14" fontId="6" fillId="0" borderId="0" xfId="3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14" fontId="8" fillId="4" borderId="11" xfId="3" applyNumberFormat="1" applyFont="1" applyFill="1" applyBorder="1" applyAlignment="1">
      <alignment horizontal="center" vertical="center" wrapText="1"/>
    </xf>
    <xf numFmtId="14" fontId="6" fillId="0" borderId="12" xfId="3" applyNumberFormat="1" applyFont="1" applyBorder="1" applyAlignment="1">
      <alignment horizontal="center" vertical="center" wrapText="1"/>
    </xf>
    <xf numFmtId="14" fontId="6" fillId="0" borderId="14" xfId="3" applyNumberFormat="1" applyFont="1" applyBorder="1" applyAlignment="1">
      <alignment horizontal="center" vertical="center" wrapText="1"/>
    </xf>
    <xf numFmtId="9" fontId="6" fillId="0" borderId="12" xfId="3" applyNumberFormat="1" applyFont="1" applyBorder="1" applyAlignment="1">
      <alignment horizontal="center" vertical="center" wrapText="1"/>
    </xf>
    <xf numFmtId="14" fontId="6" fillId="4" borderId="14" xfId="3" applyNumberFormat="1" applyFont="1" applyFill="1" applyBorder="1" applyAlignment="1">
      <alignment horizontal="center" vertical="center" wrapText="1"/>
    </xf>
    <xf numFmtId="14" fontId="6" fillId="4" borderId="12" xfId="3" applyNumberFormat="1" applyFont="1" applyFill="1" applyBorder="1" applyAlignment="1">
      <alignment horizontal="center" vertical="center" wrapText="1"/>
    </xf>
    <xf numFmtId="14" fontId="6" fillId="4" borderId="13" xfId="3" applyNumberFormat="1" applyFont="1" applyFill="1" applyBorder="1" applyAlignment="1">
      <alignment horizontal="center" vertical="center" wrapText="1"/>
    </xf>
    <xf numFmtId="14" fontId="6" fillId="0" borderId="13" xfId="3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/>
    </xf>
    <xf numFmtId="14" fontId="6" fillId="4" borderId="69" xfId="3" applyNumberFormat="1" applyFont="1" applyFill="1" applyBorder="1" applyAlignment="1">
      <alignment horizontal="center" vertical="center" wrapText="1"/>
    </xf>
    <xf numFmtId="14" fontId="6" fillId="0" borderId="69" xfId="3" applyNumberFormat="1" applyFont="1" applyBorder="1" applyAlignment="1">
      <alignment horizontal="center" vertical="center" wrapText="1"/>
    </xf>
    <xf numFmtId="9" fontId="6" fillId="4" borderId="11" xfId="3" applyNumberFormat="1" applyFont="1" applyFill="1" applyBorder="1" applyAlignment="1">
      <alignment horizontal="center" vertical="center" wrapText="1"/>
    </xf>
    <xf numFmtId="9" fontId="6" fillId="5" borderId="11" xfId="3" applyNumberFormat="1" applyFont="1" applyFill="1" applyBorder="1" applyAlignment="1">
      <alignment horizontal="center" vertical="center" wrapText="1"/>
    </xf>
    <xf numFmtId="14" fontId="6" fillId="4" borderId="73" xfId="3" applyNumberFormat="1" applyFont="1" applyFill="1" applyBorder="1" applyAlignment="1">
      <alignment horizontal="center" vertical="center" wrapText="1"/>
    </xf>
    <xf numFmtId="14" fontId="6" fillId="0" borderId="73" xfId="3" applyNumberFormat="1" applyFont="1" applyBorder="1" applyAlignment="1">
      <alignment horizontal="center" vertical="center" wrapText="1"/>
    </xf>
    <xf numFmtId="164" fontId="15" fillId="4" borderId="40" xfId="0" applyNumberFormat="1" applyFont="1" applyFill="1" applyBorder="1" applyAlignment="1">
      <alignment horizontal="center" vertical="center"/>
    </xf>
    <xf numFmtId="164" fontId="15" fillId="4" borderId="25" xfId="0" applyNumberFormat="1" applyFont="1" applyFill="1" applyBorder="1" applyAlignment="1">
      <alignment horizontal="center" vertical="center"/>
    </xf>
    <xf numFmtId="14" fontId="6" fillId="5" borderId="69" xfId="3" applyNumberFormat="1" applyFont="1" applyFill="1" applyBorder="1" applyAlignment="1">
      <alignment horizontal="center" vertical="center" wrapText="1"/>
    </xf>
    <xf numFmtId="14" fontId="6" fillId="0" borderId="6" xfId="3" applyNumberFormat="1" applyFont="1" applyBorder="1" applyAlignment="1">
      <alignment horizontal="center" vertical="center" wrapText="1"/>
    </xf>
    <xf numFmtId="14" fontId="6" fillId="4" borderId="69" xfId="3" applyNumberFormat="1" applyFont="1" applyFill="1" applyBorder="1" applyAlignment="1">
      <alignment horizontal="center" wrapText="1"/>
    </xf>
    <xf numFmtId="14" fontId="6" fillId="4" borderId="14" xfId="3" applyNumberFormat="1" applyFont="1" applyFill="1" applyBorder="1" applyAlignment="1">
      <alignment horizontal="center" vertical="top" wrapText="1"/>
    </xf>
    <xf numFmtId="14" fontId="6" fillId="0" borderId="69" xfId="3" applyNumberFormat="1" applyFont="1" applyBorder="1" applyAlignment="1">
      <alignment horizontal="center" wrapText="1"/>
    </xf>
    <xf numFmtId="14" fontId="6" fillId="0" borderId="14" xfId="3" applyNumberFormat="1" applyFont="1" applyBorder="1" applyAlignment="1">
      <alignment horizontal="center" vertical="top" wrapText="1"/>
    </xf>
    <xf numFmtId="0" fontId="9" fillId="0" borderId="39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14" fontId="6" fillId="0" borderId="72" xfId="3" applyNumberFormat="1" applyFont="1" applyBorder="1" applyAlignment="1">
      <alignment horizontal="center" vertical="center" wrapText="1"/>
    </xf>
    <xf numFmtId="14" fontId="6" fillId="0" borderId="72" xfId="3" applyNumberFormat="1" applyFont="1" applyBorder="1" applyAlignment="1">
      <alignment horizontal="center" wrapText="1"/>
    </xf>
    <xf numFmtId="10" fontId="15" fillId="0" borderId="41" xfId="0" applyNumberFormat="1" applyFont="1" applyBorder="1" applyAlignment="1">
      <alignment horizontal="center" vertical="center"/>
    </xf>
    <xf numFmtId="10" fontId="15" fillId="4" borderId="43" xfId="0" applyNumberFormat="1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10" fontId="15" fillId="0" borderId="41" xfId="0" applyNumberFormat="1" applyFont="1" applyBorder="1" applyAlignment="1">
      <alignment vertical="center"/>
    </xf>
    <xf numFmtId="10" fontId="15" fillId="4" borderId="43" xfId="0" applyNumberFormat="1" applyFont="1" applyFill="1" applyBorder="1" applyAlignment="1">
      <alignment vertical="center"/>
    </xf>
    <xf numFmtId="164" fontId="15" fillId="4" borderId="41" xfId="0" applyNumberFormat="1" applyFont="1" applyFill="1" applyBorder="1" applyAlignment="1">
      <alignment horizontal="center" vertical="center"/>
    </xf>
    <xf numFmtId="164" fontId="15" fillId="4" borderId="55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1" xfId="0" applyFont="1" applyFill="1" applyBorder="1" applyAlignment="1"/>
    <xf numFmtId="0" fontId="7" fillId="4" borderId="23" xfId="0" applyFont="1" applyFill="1" applyBorder="1" applyAlignment="1">
      <alignment horizontal="center" vertical="center"/>
    </xf>
    <xf numFmtId="0" fontId="7" fillId="11" borderId="66" xfId="0" applyFont="1" applyFill="1" applyBorder="1"/>
    <xf numFmtId="0" fontId="7" fillId="11" borderId="30" xfId="0" applyFont="1" applyFill="1" applyBorder="1"/>
    <xf numFmtId="0" fontId="7" fillId="11" borderId="65" xfId="0" applyFont="1" applyFill="1" applyBorder="1"/>
    <xf numFmtId="0" fontId="7" fillId="4" borderId="1" xfId="0" applyFont="1" applyFill="1" applyBorder="1" applyAlignment="1"/>
    <xf numFmtId="0" fontId="7" fillId="11" borderId="31" xfId="0" applyFont="1" applyFill="1" applyBorder="1"/>
    <xf numFmtId="0" fontId="15" fillId="0" borderId="79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7" fillId="11" borderId="89" xfId="0" applyFont="1" applyFill="1" applyBorder="1"/>
    <xf numFmtId="0" fontId="7" fillId="11" borderId="85" xfId="0" applyFont="1" applyFill="1" applyBorder="1"/>
    <xf numFmtId="0" fontId="7" fillId="11" borderId="70" xfId="0" applyFont="1" applyFill="1" applyBorder="1"/>
    <xf numFmtId="0" fontId="7" fillId="11" borderId="77" xfId="0" applyFont="1" applyFill="1" applyBorder="1"/>
    <xf numFmtId="0" fontId="15" fillId="0" borderId="76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9" fontId="0" fillId="0" borderId="0" xfId="2" applyFont="1"/>
    <xf numFmtId="14" fontId="6" fillId="0" borderId="14" xfId="3" applyNumberFormat="1" applyFont="1" applyBorder="1" applyAlignment="1">
      <alignment horizontal="center" vertical="center" wrapText="1"/>
    </xf>
    <xf numFmtId="0" fontId="3" fillId="12" borderId="1" xfId="0" applyFont="1" applyFill="1" applyBorder="1" applyAlignment="1">
      <alignment vertical="center"/>
    </xf>
    <xf numFmtId="14" fontId="6" fillId="5" borderId="73" xfId="3" applyNumberFormat="1" applyFont="1" applyFill="1" applyBorder="1" applyAlignment="1">
      <alignment horizontal="center" vertical="center" wrapText="1"/>
    </xf>
    <xf numFmtId="14" fontId="6" fillId="5" borderId="72" xfId="3" applyNumberFormat="1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42" fontId="9" fillId="4" borderId="83" xfId="1" applyFont="1" applyFill="1" applyBorder="1" applyAlignment="1">
      <alignment horizontal="center" vertical="center"/>
    </xf>
    <xf numFmtId="42" fontId="9" fillId="4" borderId="50" xfId="1" applyFont="1" applyFill="1" applyBorder="1" applyAlignment="1">
      <alignment horizontal="center" vertical="center"/>
    </xf>
    <xf numFmtId="42" fontId="9" fillId="4" borderId="77" xfId="1" applyFont="1" applyFill="1" applyBorder="1" applyAlignment="1">
      <alignment horizontal="center" vertical="center"/>
    </xf>
    <xf numFmtId="42" fontId="9" fillId="4" borderId="35" xfId="1" applyFont="1" applyFill="1" applyBorder="1" applyAlignment="1">
      <alignment horizontal="center" vertical="center"/>
    </xf>
    <xf numFmtId="42" fontId="9" fillId="0" borderId="77" xfId="1" applyFont="1" applyFill="1" applyBorder="1" applyAlignment="1">
      <alignment horizontal="center" vertical="center"/>
    </xf>
    <xf numFmtId="42" fontId="9" fillId="0" borderId="35" xfId="1" applyFont="1" applyFill="1" applyBorder="1" applyAlignment="1">
      <alignment horizontal="center" vertical="center"/>
    </xf>
    <xf numFmtId="10" fontId="13" fillId="0" borderId="7" xfId="0" applyNumberFormat="1" applyFont="1" applyBorder="1" applyAlignment="1">
      <alignment horizontal="center"/>
    </xf>
    <xf numFmtId="10" fontId="13" fillId="0" borderId="61" xfId="0" applyNumberFormat="1" applyFont="1" applyBorder="1" applyAlignment="1">
      <alignment horizontal="center"/>
    </xf>
    <xf numFmtId="1" fontId="10" fillId="0" borderId="83" xfId="1" applyNumberFormat="1" applyFont="1" applyBorder="1" applyAlignment="1">
      <alignment horizontal="center"/>
    </xf>
    <xf numFmtId="1" fontId="10" fillId="0" borderId="50" xfId="1" applyNumberFormat="1" applyFont="1" applyBorder="1" applyAlignment="1">
      <alignment horizontal="center"/>
    </xf>
    <xf numFmtId="0" fontId="10" fillId="0" borderId="77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3" fillId="12" borderId="93" xfId="0" applyFont="1" applyFill="1" applyBorder="1" applyAlignment="1">
      <alignment horizontal="center" vertical="center"/>
    </xf>
    <xf numFmtId="0" fontId="3" fillId="12" borderId="94" xfId="0" applyFont="1" applyFill="1" applyBorder="1" applyAlignment="1">
      <alignment horizontal="center" vertical="center"/>
    </xf>
    <xf numFmtId="0" fontId="3" fillId="12" borderId="21" xfId="0" applyFont="1" applyFill="1" applyBorder="1" applyAlignment="1">
      <alignment horizontal="center" vertical="center"/>
    </xf>
    <xf numFmtId="0" fontId="3" fillId="12" borderId="22" xfId="0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42" fontId="9" fillId="4" borderId="36" xfId="1" applyFont="1" applyFill="1" applyBorder="1" applyAlignment="1">
      <alignment horizontal="center" vertical="center"/>
    </xf>
    <xf numFmtId="42" fontId="9" fillId="4" borderId="22" xfId="1" applyFont="1" applyFill="1" applyBorder="1" applyAlignment="1">
      <alignment horizontal="center" vertical="center"/>
    </xf>
    <xf numFmtId="42" fontId="9" fillId="4" borderId="38" xfId="1" applyFont="1" applyFill="1" applyBorder="1" applyAlignment="1">
      <alignment horizontal="center" vertical="center"/>
    </xf>
    <xf numFmtId="14" fontId="6" fillId="4" borderId="8" xfId="3" applyNumberFormat="1" applyFont="1" applyFill="1" applyBorder="1" applyAlignment="1">
      <alignment horizontal="center" vertical="center" wrapText="1"/>
    </xf>
    <xf numFmtId="14" fontId="6" fillId="4" borderId="10" xfId="3" applyNumberFormat="1" applyFont="1" applyFill="1" applyBorder="1" applyAlignment="1">
      <alignment horizontal="center" vertical="center" wrapText="1"/>
    </xf>
    <xf numFmtId="9" fontId="6" fillId="0" borderId="12" xfId="3" applyNumberFormat="1" applyFont="1" applyBorder="1" applyAlignment="1">
      <alignment horizontal="center" vertical="center" wrapText="1"/>
    </xf>
    <xf numFmtId="14" fontId="6" fillId="0" borderId="14" xfId="3" applyNumberFormat="1" applyFont="1" applyBorder="1" applyAlignment="1">
      <alignment horizontal="center" vertical="center" wrapText="1"/>
    </xf>
    <xf numFmtId="14" fontId="6" fillId="0" borderId="8" xfId="3" applyNumberFormat="1" applyFont="1" applyBorder="1" applyAlignment="1">
      <alignment horizontal="center" vertical="center" wrapText="1"/>
    </xf>
    <xf numFmtId="14" fontId="6" fillId="0" borderId="10" xfId="3" applyNumberFormat="1" applyFont="1" applyBorder="1" applyAlignment="1">
      <alignment horizontal="center" vertical="center" wrapText="1"/>
    </xf>
    <xf numFmtId="9" fontId="12" fillId="0" borderId="41" xfId="2" applyFont="1" applyBorder="1" applyAlignment="1">
      <alignment horizontal="center" vertical="center"/>
    </xf>
    <xf numFmtId="9" fontId="12" fillId="0" borderId="43" xfId="2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14" fontId="6" fillId="4" borderId="9" xfId="3" applyNumberFormat="1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Alignment="1">
      <alignment horizontal="center"/>
    </xf>
    <xf numFmtId="9" fontId="12" fillId="4" borderId="40" xfId="2" applyFont="1" applyFill="1" applyBorder="1" applyAlignment="1">
      <alignment horizontal="center" vertical="center"/>
    </xf>
    <xf numFmtId="9" fontId="12" fillId="4" borderId="41" xfId="2" applyFont="1" applyFill="1" applyBorder="1" applyAlignment="1">
      <alignment horizontal="center" vertical="center"/>
    </xf>
    <xf numFmtId="9" fontId="12" fillId="4" borderId="42" xfId="2" applyFont="1" applyFill="1" applyBorder="1" applyAlignment="1">
      <alignment horizontal="center" vertical="center"/>
    </xf>
    <xf numFmtId="9" fontId="12" fillId="4" borderId="43" xfId="2" applyFont="1" applyFill="1" applyBorder="1" applyAlignment="1">
      <alignment horizontal="center" vertical="center"/>
    </xf>
    <xf numFmtId="9" fontId="6" fillId="4" borderId="12" xfId="3" applyNumberFormat="1" applyFont="1" applyFill="1" applyBorder="1" applyAlignment="1">
      <alignment horizontal="center" vertical="center" wrapText="1"/>
    </xf>
    <xf numFmtId="14" fontId="6" fillId="4" borderId="13" xfId="3" applyNumberFormat="1" applyFont="1" applyFill="1" applyBorder="1" applyAlignment="1">
      <alignment horizontal="center" vertical="center" wrapText="1"/>
    </xf>
    <xf numFmtId="14" fontId="6" fillId="4" borderId="12" xfId="3" applyNumberFormat="1" applyFont="1" applyFill="1" applyBorder="1" applyAlignment="1">
      <alignment horizontal="center" vertical="center" wrapText="1"/>
    </xf>
    <xf numFmtId="0" fontId="9" fillId="4" borderId="83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0" fontId="9" fillId="4" borderId="77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42" fontId="9" fillId="0" borderId="83" xfId="1" applyFont="1" applyBorder="1" applyAlignment="1">
      <alignment horizontal="center" vertical="center"/>
    </xf>
    <xf numFmtId="42" fontId="9" fillId="0" borderId="50" xfId="1" applyFont="1" applyBorder="1" applyAlignment="1">
      <alignment horizontal="center" vertical="center"/>
    </xf>
    <xf numFmtId="9" fontId="12" fillId="0" borderId="41" xfId="2" applyNumberFormat="1" applyFont="1" applyBorder="1" applyAlignment="1">
      <alignment horizontal="center" vertical="center"/>
    </xf>
    <xf numFmtId="9" fontId="12" fillId="0" borderId="43" xfId="2" applyNumberFormat="1" applyFont="1" applyBorder="1" applyAlignment="1">
      <alignment horizontal="center" vertical="center"/>
    </xf>
    <xf numFmtId="42" fontId="9" fillId="0" borderId="77" xfId="1" applyFont="1" applyBorder="1" applyAlignment="1">
      <alignment horizontal="center" vertical="center"/>
    </xf>
    <xf numFmtId="42" fontId="9" fillId="0" borderId="35" xfId="1" applyFont="1" applyBorder="1" applyAlignment="1">
      <alignment horizontal="center" vertical="center"/>
    </xf>
    <xf numFmtId="14" fontId="6" fillId="4" borderId="14" xfId="3" applyNumberFormat="1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/>
    </xf>
    <xf numFmtId="0" fontId="9" fillId="0" borderId="86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12" fillId="4" borderId="46" xfId="0" applyFont="1" applyFill="1" applyBorder="1" applyAlignment="1">
      <alignment horizontal="center"/>
    </xf>
    <xf numFmtId="0" fontId="12" fillId="4" borderId="57" xfId="0" applyFont="1" applyFill="1" applyBorder="1" applyAlignment="1">
      <alignment horizontal="center"/>
    </xf>
    <xf numFmtId="0" fontId="12" fillId="4" borderId="59" xfId="0" applyFont="1" applyFill="1" applyBorder="1" applyAlignment="1">
      <alignment horizontal="center"/>
    </xf>
    <xf numFmtId="14" fontId="6" fillId="0" borderId="12" xfId="3" applyNumberFormat="1" applyFont="1" applyBorder="1" applyAlignment="1">
      <alignment horizontal="center" vertical="center" wrapText="1"/>
    </xf>
    <xf numFmtId="42" fontId="12" fillId="0" borderId="7" xfId="1" applyFont="1" applyBorder="1" applyAlignment="1">
      <alignment horizontal="center" vertical="center"/>
    </xf>
    <xf numFmtId="42" fontId="12" fillId="0" borderId="17" xfId="1" applyFont="1" applyBorder="1" applyAlignment="1">
      <alignment horizontal="center" vertical="center"/>
    </xf>
    <xf numFmtId="42" fontId="12" fillId="0" borderId="18" xfId="1" applyFont="1" applyBorder="1" applyAlignment="1">
      <alignment horizontal="center" vertical="center"/>
    </xf>
    <xf numFmtId="42" fontId="12" fillId="0" borderId="5" xfId="1" applyFont="1" applyBorder="1" applyAlignment="1">
      <alignment horizontal="center" vertical="center"/>
    </xf>
    <xf numFmtId="42" fontId="12" fillId="0" borderId="19" xfId="1" applyFont="1" applyBorder="1" applyAlignment="1">
      <alignment horizontal="center" vertical="center"/>
    </xf>
    <xf numFmtId="42" fontId="12" fillId="0" borderId="20" xfId="1" applyFont="1" applyBorder="1" applyAlignment="1">
      <alignment horizontal="center" vertical="center"/>
    </xf>
    <xf numFmtId="0" fontId="9" fillId="0" borderId="83" xfId="1" applyNumberFormat="1" applyFont="1" applyFill="1" applyBorder="1" applyAlignment="1">
      <alignment horizontal="center" vertical="center"/>
    </xf>
    <xf numFmtId="0" fontId="9" fillId="0" borderId="50" xfId="1" applyNumberFormat="1" applyFont="1" applyFill="1" applyBorder="1" applyAlignment="1">
      <alignment horizontal="center" vertical="center"/>
    </xf>
    <xf numFmtId="0" fontId="9" fillId="0" borderId="77" xfId="1" applyNumberFormat="1" applyFont="1" applyFill="1" applyBorder="1" applyAlignment="1">
      <alignment horizontal="center" vertical="center"/>
    </xf>
    <xf numFmtId="0" fontId="9" fillId="0" borderId="35" xfId="1" applyNumberFormat="1" applyFont="1" applyFill="1" applyBorder="1" applyAlignment="1">
      <alignment horizontal="center" vertical="center"/>
    </xf>
    <xf numFmtId="9" fontId="12" fillId="4" borderId="51" xfId="2" applyFont="1" applyFill="1" applyBorder="1" applyAlignment="1">
      <alignment horizontal="center" vertical="center"/>
    </xf>
    <xf numFmtId="9" fontId="12" fillId="4" borderId="88" xfId="2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2" fillId="4" borderId="55" xfId="0" applyFont="1" applyFill="1" applyBorder="1" applyAlignment="1">
      <alignment horizontal="center" vertical="center"/>
    </xf>
    <xf numFmtId="0" fontId="12" fillId="4" borderId="59" xfId="0" applyFont="1" applyFill="1" applyBorder="1" applyAlignment="1">
      <alignment horizontal="center" vertical="center"/>
    </xf>
    <xf numFmtId="2" fontId="12" fillId="4" borderId="41" xfId="0" applyNumberFormat="1" applyFont="1" applyFill="1" applyBorder="1" applyAlignment="1">
      <alignment horizontal="center" vertical="center"/>
    </xf>
    <xf numFmtId="2" fontId="12" fillId="4" borderId="55" xfId="0" applyNumberFormat="1" applyFont="1" applyFill="1" applyBorder="1" applyAlignment="1">
      <alignment horizontal="center" vertical="center"/>
    </xf>
    <xf numFmtId="2" fontId="12" fillId="4" borderId="59" xfId="0" applyNumberFormat="1" applyFont="1" applyFill="1" applyBorder="1" applyAlignment="1">
      <alignment horizontal="center" vertical="center"/>
    </xf>
    <xf numFmtId="14" fontId="6" fillId="0" borderId="9" xfId="3" applyNumberFormat="1" applyFont="1" applyBorder="1" applyAlignment="1">
      <alignment horizontal="center" vertical="center" wrapText="1"/>
    </xf>
    <xf numFmtId="9" fontId="6" fillId="0" borderId="13" xfId="3" applyNumberFormat="1" applyFont="1" applyBorder="1" applyAlignment="1">
      <alignment horizontal="center" vertical="center" wrapText="1"/>
    </xf>
    <xf numFmtId="10" fontId="12" fillId="0" borderId="41" xfId="2" applyNumberFormat="1" applyFont="1" applyBorder="1" applyAlignment="1">
      <alignment horizontal="center" vertical="center"/>
    </xf>
    <xf numFmtId="10" fontId="12" fillId="0" borderId="43" xfId="2" applyNumberFormat="1" applyFont="1" applyBorder="1" applyAlignment="1">
      <alignment horizontal="center" vertical="center"/>
    </xf>
    <xf numFmtId="42" fontId="9" fillId="0" borderId="83" xfId="1" applyFont="1" applyFill="1" applyBorder="1" applyAlignment="1">
      <alignment horizontal="center" vertical="center"/>
    </xf>
    <xf numFmtId="42" fontId="9" fillId="0" borderId="50" xfId="1" applyFont="1" applyFill="1" applyBorder="1" applyAlignment="1">
      <alignment horizontal="center" vertical="center"/>
    </xf>
    <xf numFmtId="9" fontId="12" fillId="0" borderId="59" xfId="2" applyFont="1" applyBorder="1" applyAlignment="1">
      <alignment horizontal="center" vertical="center"/>
    </xf>
    <xf numFmtId="10" fontId="12" fillId="4" borderId="41" xfId="2" applyNumberFormat="1" applyFont="1" applyFill="1" applyBorder="1" applyAlignment="1">
      <alignment horizontal="center" vertical="center"/>
    </xf>
    <xf numFmtId="10" fontId="12" fillId="4" borderId="59" xfId="2" applyNumberFormat="1" applyFont="1" applyFill="1" applyBorder="1" applyAlignment="1">
      <alignment horizontal="center" vertical="center"/>
    </xf>
    <xf numFmtId="10" fontId="12" fillId="0" borderId="59" xfId="2" applyNumberFormat="1" applyFont="1" applyBorder="1" applyAlignment="1">
      <alignment horizontal="center" vertical="center"/>
    </xf>
    <xf numFmtId="42" fontId="9" fillId="0" borderId="83" xfId="1" applyFont="1" applyBorder="1" applyAlignment="1">
      <alignment horizontal="center"/>
    </xf>
    <xf numFmtId="42" fontId="9" fillId="0" borderId="50" xfId="1" applyFont="1" applyBorder="1" applyAlignment="1">
      <alignment horizontal="center"/>
    </xf>
    <xf numFmtId="42" fontId="9" fillId="0" borderId="77" xfId="1" applyFont="1" applyBorder="1" applyAlignment="1">
      <alignment horizontal="center"/>
    </xf>
    <xf numFmtId="42" fontId="9" fillId="0" borderId="35" xfId="1" applyFont="1" applyBorder="1" applyAlignment="1">
      <alignment horizontal="center"/>
    </xf>
    <xf numFmtId="42" fontId="9" fillId="0" borderId="37" xfId="1" applyFont="1" applyBorder="1" applyAlignment="1">
      <alignment horizontal="center" vertical="center"/>
    </xf>
    <xf numFmtId="42" fontId="9" fillId="0" borderId="95" xfId="1" applyFont="1" applyBorder="1" applyAlignment="1">
      <alignment horizontal="center" vertical="center"/>
    </xf>
    <xf numFmtId="0" fontId="13" fillId="0" borderId="39" xfId="0" applyFont="1" applyBorder="1" applyAlignment="1">
      <alignment horizontal="center"/>
    </xf>
    <xf numFmtId="0" fontId="13" fillId="0" borderId="84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86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9" fontId="12" fillId="0" borderId="51" xfId="2" applyFont="1" applyBorder="1" applyAlignment="1">
      <alignment horizontal="center" vertical="center"/>
    </xf>
    <xf numFmtId="9" fontId="12" fillId="0" borderId="88" xfId="2" applyFont="1" applyBorder="1" applyAlignment="1">
      <alignment horizontal="center" vertical="center"/>
    </xf>
    <xf numFmtId="10" fontId="12" fillId="0" borderId="51" xfId="2" applyNumberFormat="1" applyFont="1" applyBorder="1" applyAlignment="1">
      <alignment horizontal="center" vertical="center"/>
    </xf>
    <xf numFmtId="10" fontId="12" fillId="0" borderId="88" xfId="2" applyNumberFormat="1" applyFont="1" applyBorder="1" applyAlignment="1">
      <alignment horizontal="center" vertical="center"/>
    </xf>
    <xf numFmtId="14" fontId="6" fillId="0" borderId="13" xfId="3" applyNumberFormat="1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9" fontId="15" fillId="0" borderId="40" xfId="2" applyFont="1" applyBorder="1" applyAlignment="1">
      <alignment horizontal="center" vertical="center"/>
    </xf>
    <xf numFmtId="9" fontId="15" fillId="0" borderId="42" xfId="2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9" fontId="15" fillId="4" borderId="40" xfId="2" applyFont="1" applyFill="1" applyBorder="1" applyAlignment="1">
      <alignment horizontal="center" vertical="center"/>
    </xf>
    <xf numFmtId="9" fontId="15" fillId="4" borderId="47" xfId="2" applyFont="1" applyFill="1" applyBorder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5" fillId="4" borderId="58" xfId="0" applyFont="1" applyFill="1" applyBorder="1" applyAlignment="1">
      <alignment horizontal="center" vertical="center"/>
    </xf>
    <xf numFmtId="0" fontId="15" fillId="4" borderId="57" xfId="0" applyFont="1" applyFill="1" applyBorder="1" applyAlignment="1">
      <alignment horizontal="center" vertical="center"/>
    </xf>
    <xf numFmtId="0" fontId="15" fillId="4" borderId="59" xfId="0" applyFont="1" applyFill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5" fillId="4" borderId="46" xfId="0" applyFont="1" applyFill="1" applyBorder="1" applyAlignment="1">
      <alignment horizontal="center" vertical="center"/>
    </xf>
    <xf numFmtId="0" fontId="13" fillId="4" borderId="83" xfId="0" applyFont="1" applyFill="1" applyBorder="1" applyAlignment="1">
      <alignment horizontal="center" vertical="center"/>
    </xf>
    <xf numFmtId="0" fontId="13" fillId="4" borderId="50" xfId="0" applyFont="1" applyFill="1" applyBorder="1" applyAlignment="1">
      <alignment horizontal="center" vertical="center"/>
    </xf>
    <xf numFmtId="0" fontId="13" fillId="4" borderId="77" xfId="0" applyFont="1" applyFill="1" applyBorder="1" applyAlignment="1">
      <alignment horizontal="center" vertical="center"/>
    </xf>
    <xf numFmtId="0" fontId="13" fillId="4" borderId="35" xfId="0" applyFont="1" applyFill="1" applyBorder="1" applyAlignment="1">
      <alignment horizontal="center" vertical="center"/>
    </xf>
    <xf numFmtId="0" fontId="13" fillId="4" borderId="63" xfId="0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  <xf numFmtId="165" fontId="13" fillId="0" borderId="50" xfId="0" applyNumberFormat="1" applyFont="1" applyBorder="1" applyAlignment="1">
      <alignment horizontal="center"/>
    </xf>
    <xf numFmtId="165" fontId="13" fillId="0" borderId="84" xfId="0" applyNumberFormat="1" applyFont="1" applyBorder="1" applyAlignment="1">
      <alignment horizontal="center"/>
    </xf>
    <xf numFmtId="165" fontId="13" fillId="0" borderId="41" xfId="0" applyNumberFormat="1" applyFont="1" applyBorder="1" applyAlignment="1">
      <alignment horizontal="center"/>
    </xf>
    <xf numFmtId="165" fontId="13" fillId="0" borderId="60" xfId="0" applyNumberFormat="1" applyFont="1" applyBorder="1" applyAlignment="1">
      <alignment horizontal="center"/>
    </xf>
    <xf numFmtId="165" fontId="13" fillId="0" borderId="86" xfId="0" applyNumberFormat="1" applyFont="1" applyBorder="1" applyAlignment="1">
      <alignment horizontal="center"/>
    </xf>
    <xf numFmtId="165" fontId="13" fillId="0" borderId="55" xfId="0" applyNumberFormat="1" applyFont="1" applyBorder="1" applyAlignment="1">
      <alignment horizontal="center"/>
    </xf>
    <xf numFmtId="165" fontId="13" fillId="0" borderId="58" xfId="0" applyNumberFormat="1" applyFont="1" applyBorder="1" applyAlignment="1">
      <alignment horizontal="center"/>
    </xf>
    <xf numFmtId="165" fontId="13" fillId="0" borderId="57" xfId="0" applyNumberFormat="1" applyFont="1" applyBorder="1" applyAlignment="1">
      <alignment horizontal="center"/>
    </xf>
    <xf numFmtId="165" fontId="13" fillId="0" borderId="59" xfId="0" applyNumberFormat="1" applyFont="1" applyBorder="1" applyAlignment="1">
      <alignment horizontal="center"/>
    </xf>
    <xf numFmtId="165" fontId="13" fillId="0" borderId="39" xfId="0" applyNumberFormat="1" applyFont="1" applyBorder="1" applyAlignment="1">
      <alignment horizontal="center"/>
    </xf>
    <xf numFmtId="165" fontId="13" fillId="0" borderId="33" xfId="0" applyNumberFormat="1" applyFont="1" applyBorder="1" applyAlignment="1">
      <alignment horizontal="center"/>
    </xf>
    <xf numFmtId="165" fontId="13" fillId="0" borderId="46" xfId="0" applyNumberFormat="1" applyFont="1" applyBorder="1" applyAlignment="1">
      <alignment horizontal="center"/>
    </xf>
    <xf numFmtId="0" fontId="15" fillId="4" borderId="47" xfId="0" applyFont="1" applyFill="1" applyBorder="1" applyAlignment="1">
      <alignment horizontal="center" vertical="center"/>
    </xf>
    <xf numFmtId="0" fontId="15" fillId="4" borderId="35" xfId="0" applyFont="1" applyFill="1" applyBorder="1" applyAlignment="1">
      <alignment horizontal="center"/>
    </xf>
    <xf numFmtId="0" fontId="15" fillId="4" borderId="78" xfId="0" applyFont="1" applyFill="1" applyBorder="1" applyAlignment="1">
      <alignment horizontal="center"/>
    </xf>
    <xf numFmtId="0" fontId="15" fillId="4" borderId="43" xfId="0" applyFont="1" applyFill="1" applyBorder="1" applyAlignment="1">
      <alignment horizontal="center"/>
    </xf>
    <xf numFmtId="0" fontId="13" fillId="0" borderId="81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5" fillId="4" borderId="34" xfId="0" applyFont="1" applyFill="1" applyBorder="1" applyAlignment="1">
      <alignment horizontal="center"/>
    </xf>
    <xf numFmtId="0" fontId="13" fillId="0" borderId="79" xfId="0" applyFont="1" applyBorder="1" applyAlignment="1">
      <alignment horizontal="center" vertical="center"/>
    </xf>
    <xf numFmtId="0" fontId="12" fillId="4" borderId="71" xfId="0" applyFont="1" applyFill="1" applyBorder="1" applyAlignment="1">
      <alignment horizontal="center" vertical="center"/>
    </xf>
    <xf numFmtId="0" fontId="12" fillId="4" borderId="48" xfId="0" applyFont="1" applyFill="1" applyBorder="1" applyAlignment="1">
      <alignment horizontal="center" vertical="center"/>
    </xf>
    <xf numFmtId="0" fontId="12" fillId="4" borderId="54" xfId="0" applyFont="1" applyFill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/>
    </xf>
    <xf numFmtId="0" fontId="15" fillId="4" borderId="42" xfId="0" applyFont="1" applyFill="1" applyBorder="1" applyAlignment="1">
      <alignment horizontal="center"/>
    </xf>
    <xf numFmtId="0" fontId="14" fillId="0" borderId="3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9" fontId="12" fillId="0" borderId="40" xfId="2" applyFont="1" applyBorder="1" applyAlignment="1">
      <alignment horizontal="center" vertical="center"/>
    </xf>
    <xf numFmtId="9" fontId="12" fillId="0" borderId="42" xfId="2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9" fontId="15" fillId="4" borderId="41" xfId="2" applyFont="1" applyFill="1" applyBorder="1" applyAlignment="1">
      <alignment horizontal="center" vertical="center"/>
    </xf>
    <xf numFmtId="9" fontId="15" fillId="4" borderId="43" xfId="2" applyFont="1" applyFill="1" applyBorder="1" applyAlignment="1">
      <alignment horizontal="center" vertical="center"/>
    </xf>
    <xf numFmtId="1" fontId="8" fillId="0" borderId="33" xfId="2" applyNumberFormat="1" applyFont="1" applyBorder="1" applyAlignment="1">
      <alignment horizontal="center" vertical="center" wrapText="1"/>
    </xf>
    <xf numFmtId="1" fontId="8" fillId="0" borderId="86" xfId="2" applyNumberFormat="1" applyFont="1" applyBorder="1" applyAlignment="1">
      <alignment horizontal="center" vertical="center" wrapText="1"/>
    </xf>
    <xf numFmtId="1" fontId="8" fillId="0" borderId="55" xfId="2" applyNumberFormat="1" applyFont="1" applyBorder="1" applyAlignment="1">
      <alignment horizontal="center" vertical="center" wrapText="1"/>
    </xf>
    <xf numFmtId="9" fontId="15" fillId="0" borderId="41" xfId="2" applyFont="1" applyBorder="1" applyAlignment="1">
      <alignment horizontal="center" vertical="center"/>
    </xf>
    <xf numFmtId="9" fontId="15" fillId="0" borderId="55" xfId="2" applyFont="1" applyBorder="1" applyAlignment="1">
      <alignment horizontal="center" vertical="center"/>
    </xf>
    <xf numFmtId="9" fontId="15" fillId="0" borderId="63" xfId="2" applyFont="1" applyBorder="1" applyAlignment="1">
      <alignment horizontal="center" vertical="center"/>
    </xf>
    <xf numFmtId="9" fontId="15" fillId="0" borderId="27" xfId="2" applyFont="1" applyBorder="1" applyAlignment="1">
      <alignment horizontal="center" vertical="center"/>
    </xf>
    <xf numFmtId="9" fontId="16" fillId="0" borderId="34" xfId="0" applyNumberFormat="1" applyFont="1" applyBorder="1" applyAlignment="1">
      <alignment horizontal="center"/>
    </xf>
    <xf numFmtId="9" fontId="16" fillId="0" borderId="78" xfId="0" applyNumberFormat="1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9" fontId="16" fillId="0" borderId="34" xfId="2" applyFont="1" applyBorder="1" applyAlignment="1">
      <alignment horizontal="center"/>
    </xf>
    <xf numFmtId="9" fontId="16" fillId="0" borderId="78" xfId="2" applyFont="1" applyBorder="1" applyAlignment="1">
      <alignment horizontal="center"/>
    </xf>
    <xf numFmtId="9" fontId="16" fillId="0" borderId="52" xfId="2" applyFont="1" applyBorder="1" applyAlignment="1">
      <alignment horizontal="center"/>
    </xf>
    <xf numFmtId="10" fontId="13" fillId="0" borderId="83" xfId="0" applyNumberFormat="1" applyFont="1" applyBorder="1" applyAlignment="1">
      <alignment horizontal="center"/>
    </xf>
    <xf numFmtId="10" fontId="13" fillId="0" borderId="50" xfId="0" applyNumberFormat="1" applyFont="1" applyBorder="1" applyAlignment="1">
      <alignment horizontal="center"/>
    </xf>
    <xf numFmtId="10" fontId="13" fillId="4" borderId="77" xfId="0" applyNumberFormat="1" applyFont="1" applyFill="1" applyBorder="1" applyAlignment="1">
      <alignment horizontal="center" vertical="center"/>
    </xf>
    <xf numFmtId="10" fontId="13" fillId="4" borderId="35" xfId="0" applyNumberFormat="1" applyFont="1" applyFill="1" applyBorder="1" applyAlignment="1">
      <alignment horizontal="center" vertical="center"/>
    </xf>
    <xf numFmtId="9" fontId="7" fillId="5" borderId="12" xfId="0" applyNumberFormat="1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" fontId="15" fillId="4" borderId="36" xfId="0" applyNumberFormat="1" applyFont="1" applyFill="1" applyBorder="1" applyAlignment="1">
      <alignment horizontal="center"/>
    </xf>
    <xf numFmtId="1" fontId="15" fillId="4" borderId="22" xfId="0" applyNumberFormat="1" applyFont="1" applyFill="1" applyBorder="1" applyAlignment="1">
      <alignment horizontal="center"/>
    </xf>
    <xf numFmtId="0" fontId="15" fillId="4" borderId="38" xfId="0" applyFont="1" applyFill="1" applyBorder="1" applyAlignment="1">
      <alignment horizontal="center"/>
    </xf>
    <xf numFmtId="0" fontId="9" fillId="0" borderId="5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1" fontId="8" fillId="0" borderId="46" xfId="2" applyNumberFormat="1" applyFont="1" applyBorder="1" applyAlignment="1">
      <alignment horizontal="center" vertical="center" wrapText="1"/>
    </xf>
    <xf numFmtId="1" fontId="8" fillId="0" borderId="57" xfId="2" applyNumberFormat="1" applyFont="1" applyBorder="1" applyAlignment="1">
      <alignment horizontal="center" vertical="center" wrapText="1"/>
    </xf>
    <xf numFmtId="1" fontId="8" fillId="0" borderId="59" xfId="2" applyNumberFormat="1" applyFont="1" applyBorder="1" applyAlignment="1">
      <alignment horizontal="center" vertical="center" wrapText="1"/>
    </xf>
    <xf numFmtId="0" fontId="2" fillId="2" borderId="7" xfId="3" applyFont="1" applyFill="1" applyBorder="1" applyAlignment="1">
      <alignment horizontal="center" vertical="center"/>
    </xf>
    <xf numFmtId="0" fontId="2" fillId="2" borderId="17" xfId="3" applyFont="1" applyFill="1" applyBorder="1" applyAlignment="1">
      <alignment horizontal="center" vertical="center"/>
    </xf>
    <xf numFmtId="0" fontId="2" fillId="2" borderId="18" xfId="3" applyFont="1" applyFill="1" applyBorder="1" applyAlignment="1">
      <alignment horizontal="center" vertical="center"/>
    </xf>
    <xf numFmtId="9" fontId="15" fillId="0" borderId="7" xfId="2" applyFont="1" applyBorder="1" applyAlignment="1">
      <alignment horizontal="center" vertical="center"/>
    </xf>
    <xf numFmtId="9" fontId="15" fillId="0" borderId="17" xfId="2" applyFont="1" applyBorder="1" applyAlignment="1">
      <alignment horizontal="center" vertical="center"/>
    </xf>
    <xf numFmtId="9" fontId="15" fillId="0" borderId="18" xfId="2" applyFont="1" applyBorder="1" applyAlignment="1">
      <alignment horizontal="center" vertical="center"/>
    </xf>
    <xf numFmtId="9" fontId="15" fillId="0" borderId="5" xfId="2" applyFont="1" applyBorder="1" applyAlignment="1">
      <alignment horizontal="center" vertical="center"/>
    </xf>
    <xf numFmtId="9" fontId="15" fillId="0" borderId="19" xfId="2" applyFont="1" applyBorder="1" applyAlignment="1">
      <alignment horizontal="center" vertical="center"/>
    </xf>
    <xf numFmtId="9" fontId="15" fillId="0" borderId="20" xfId="2" applyFont="1" applyBorder="1" applyAlignment="1">
      <alignment horizontal="center" vertical="center"/>
    </xf>
    <xf numFmtId="9" fontId="15" fillId="4" borderId="7" xfId="2" applyFont="1" applyFill="1" applyBorder="1" applyAlignment="1">
      <alignment horizontal="center" vertical="center"/>
    </xf>
    <xf numFmtId="9" fontId="15" fillId="4" borderId="17" xfId="2" applyFont="1" applyFill="1" applyBorder="1" applyAlignment="1">
      <alignment horizontal="center" vertical="center"/>
    </xf>
    <xf numFmtId="9" fontId="15" fillId="4" borderId="18" xfId="2" applyFont="1" applyFill="1" applyBorder="1" applyAlignment="1">
      <alignment horizontal="center" vertical="center"/>
    </xf>
    <xf numFmtId="9" fontId="15" fillId="4" borderId="5" xfId="2" applyFont="1" applyFill="1" applyBorder="1" applyAlignment="1">
      <alignment horizontal="center" vertical="center"/>
    </xf>
    <xf numFmtId="9" fontId="15" fillId="4" borderId="19" xfId="2" applyFont="1" applyFill="1" applyBorder="1" applyAlignment="1">
      <alignment horizontal="center" vertical="center"/>
    </xf>
    <xf numFmtId="9" fontId="15" fillId="4" borderId="20" xfId="2" applyFont="1" applyFill="1" applyBorder="1" applyAlignment="1">
      <alignment horizontal="center" vertical="center"/>
    </xf>
    <xf numFmtId="9" fontId="15" fillId="4" borderId="63" xfId="2" applyFont="1" applyFill="1" applyBorder="1" applyAlignment="1">
      <alignment horizontal="center" vertical="center"/>
    </xf>
    <xf numFmtId="9" fontId="15" fillId="4" borderId="52" xfId="2" applyFont="1" applyFill="1" applyBorder="1" applyAlignment="1">
      <alignment horizontal="center" vertical="center"/>
    </xf>
    <xf numFmtId="9" fontId="12" fillId="4" borderId="41" xfId="0" applyNumberFormat="1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/>
    </xf>
    <xf numFmtId="0" fontId="9" fillId="0" borderId="84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5" fillId="4" borderId="46" xfId="0" applyFont="1" applyFill="1" applyBorder="1" applyAlignment="1">
      <alignment horizontal="center"/>
    </xf>
    <xf numFmtId="0" fontId="15" fillId="4" borderId="57" xfId="0" applyFont="1" applyFill="1" applyBorder="1" applyAlignment="1">
      <alignment horizontal="center"/>
    </xf>
    <xf numFmtId="0" fontId="15" fillId="4" borderId="56" xfId="0" applyFont="1" applyFill="1" applyBorder="1" applyAlignment="1">
      <alignment horizontal="center"/>
    </xf>
    <xf numFmtId="0" fontId="15" fillId="4" borderId="59" xfId="0" applyFont="1" applyFill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63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83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77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14" fontId="6" fillId="4" borderId="11" xfId="3" applyNumberFormat="1" applyFont="1" applyFill="1" applyBorder="1" applyAlignment="1">
      <alignment horizontal="center" vertical="center" wrapText="1"/>
    </xf>
    <xf numFmtId="0" fontId="5" fillId="7" borderId="90" xfId="0" applyFont="1" applyFill="1" applyBorder="1" applyAlignment="1">
      <alignment horizontal="center" vertical="center" wrapText="1"/>
    </xf>
    <xf numFmtId="0" fontId="5" fillId="7" borderId="92" xfId="0" applyFont="1" applyFill="1" applyBorder="1" applyAlignment="1">
      <alignment horizontal="center" vertical="center" wrapText="1"/>
    </xf>
    <xf numFmtId="0" fontId="5" fillId="7" borderId="91" xfId="0" applyFont="1" applyFill="1" applyBorder="1" applyAlignment="1">
      <alignment horizontal="center" vertical="center" wrapText="1"/>
    </xf>
    <xf numFmtId="14" fontId="6" fillId="0" borderId="11" xfId="3" applyNumberFormat="1" applyFont="1" applyBorder="1" applyAlignment="1">
      <alignment horizontal="center" vertical="center" wrapText="1"/>
    </xf>
    <xf numFmtId="10" fontId="15" fillId="0" borderId="40" xfId="2" applyNumberFormat="1" applyFont="1" applyBorder="1" applyAlignment="1">
      <alignment horizontal="center" vertical="center"/>
    </xf>
    <xf numFmtId="10" fontId="15" fillId="0" borderId="42" xfId="2" applyNumberFormat="1" applyFont="1" applyBorder="1" applyAlignment="1">
      <alignment horizontal="center" vertical="center"/>
    </xf>
    <xf numFmtId="42" fontId="9" fillId="0" borderId="36" xfId="1" applyFont="1" applyBorder="1" applyAlignment="1">
      <alignment horizontal="center" vertical="center"/>
    </xf>
    <xf numFmtId="42" fontId="9" fillId="0" borderId="74" xfId="1" applyFont="1" applyBorder="1" applyAlignment="1">
      <alignment horizontal="center" vertical="center"/>
    </xf>
    <xf numFmtId="0" fontId="2" fillId="2" borderId="21" xfId="3" applyFont="1" applyFill="1" applyBorder="1" applyAlignment="1">
      <alignment horizontal="center" vertical="center"/>
    </xf>
    <xf numFmtId="0" fontId="2" fillId="2" borderId="23" xfId="3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14" fontId="6" fillId="4" borderId="28" xfId="3" applyNumberFormat="1" applyFont="1" applyFill="1" applyBorder="1" applyAlignment="1">
      <alignment horizontal="center" vertical="center" wrapText="1"/>
    </xf>
    <xf numFmtId="14" fontId="6" fillId="4" borderId="32" xfId="3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9" fontId="15" fillId="0" borderId="93" xfId="2" applyFont="1" applyBorder="1" applyAlignment="1">
      <alignment horizontal="center" vertical="center"/>
    </xf>
    <xf numFmtId="9" fontId="15" fillId="0" borderId="94" xfId="2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3" fillId="13" borderId="7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13" borderId="19" xfId="0" applyFont="1" applyFill="1" applyBorder="1" applyAlignment="1">
      <alignment horizontal="center" vertical="center"/>
    </xf>
    <xf numFmtId="9" fontId="15" fillId="4" borderId="33" xfId="0" applyNumberFormat="1" applyFont="1" applyFill="1" applyBorder="1" applyAlignment="1">
      <alignment horizontal="center" vertical="center"/>
    </xf>
    <xf numFmtId="9" fontId="15" fillId="4" borderId="60" xfId="0" applyNumberFormat="1" applyFont="1" applyFill="1" applyBorder="1" applyAlignment="1">
      <alignment horizontal="center" vertical="center"/>
    </xf>
    <xf numFmtId="9" fontId="15" fillId="4" borderId="25" xfId="0" applyNumberFormat="1" applyFont="1" applyFill="1" applyBorder="1" applyAlignment="1">
      <alignment horizontal="center" vertical="center"/>
    </xf>
    <xf numFmtId="9" fontId="15" fillId="4" borderId="34" xfId="0" applyNumberFormat="1" applyFont="1" applyFill="1" applyBorder="1" applyAlignment="1">
      <alignment horizontal="center" vertical="center"/>
    </xf>
    <xf numFmtId="9" fontId="15" fillId="4" borderId="35" xfId="0" applyNumberFormat="1" applyFont="1" applyFill="1" applyBorder="1" applyAlignment="1">
      <alignment horizontal="center" vertical="center"/>
    </xf>
    <xf numFmtId="9" fontId="15" fillId="4" borderId="42" xfId="0" applyNumberFormat="1" applyFont="1" applyFill="1" applyBorder="1" applyAlignment="1">
      <alignment horizontal="center" vertical="center"/>
    </xf>
    <xf numFmtId="164" fontId="15" fillId="4" borderId="56" xfId="0" applyNumberFormat="1" applyFont="1" applyFill="1" applyBorder="1" applyAlignment="1">
      <alignment horizontal="center" vertical="center"/>
    </xf>
    <xf numFmtId="164" fontId="15" fillId="4" borderId="57" xfId="0" applyNumberFormat="1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48" xfId="0" applyFont="1" applyFill="1" applyBorder="1" applyAlignment="1">
      <alignment horizontal="center" vertical="center"/>
    </xf>
    <xf numFmtId="0" fontId="15" fillId="4" borderId="49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62" xfId="0" applyFont="1" applyFill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5" fillId="10" borderId="7" xfId="0" applyFont="1" applyFill="1" applyBorder="1" applyAlignment="1">
      <alignment horizontal="center" vertical="center"/>
    </xf>
    <xf numFmtId="0" fontId="15" fillId="10" borderId="17" xfId="0" applyFont="1" applyFill="1" applyBorder="1" applyAlignment="1">
      <alignment horizontal="center" vertical="center"/>
    </xf>
    <xf numFmtId="0" fontId="15" fillId="10" borderId="18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0" fontId="15" fillId="10" borderId="24" xfId="0" applyFont="1" applyFill="1" applyBorder="1" applyAlignment="1">
      <alignment horizontal="center" vertical="center"/>
    </xf>
    <xf numFmtId="0" fontId="15" fillId="4" borderId="68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14" fontId="6" fillId="4" borderId="6" xfId="3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9" fontId="15" fillId="0" borderId="51" xfId="2" applyFont="1" applyBorder="1" applyAlignment="1">
      <alignment horizontal="center" vertical="center"/>
    </xf>
    <xf numFmtId="9" fontId="15" fillId="0" borderId="88" xfId="2" applyFont="1" applyBorder="1" applyAlignment="1">
      <alignment horizontal="center" vertical="center"/>
    </xf>
    <xf numFmtId="0" fontId="13" fillId="4" borderId="85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13" fillId="4" borderId="84" xfId="0" applyFont="1" applyFill="1" applyBorder="1" applyAlignment="1">
      <alignment horizontal="center" vertical="center"/>
    </xf>
    <xf numFmtId="0" fontId="13" fillId="4" borderId="86" xfId="0" applyFont="1" applyFill="1" applyBorder="1" applyAlignment="1">
      <alignment horizontal="center" vertical="center"/>
    </xf>
    <xf numFmtId="0" fontId="13" fillId="4" borderId="75" xfId="0" applyFont="1" applyFill="1" applyBorder="1" applyAlignment="1">
      <alignment horizontal="center" vertical="center"/>
    </xf>
    <xf numFmtId="0" fontId="13" fillId="4" borderId="7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14" fontId="6" fillId="0" borderId="6" xfId="3" applyNumberFormat="1" applyFont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13" fillId="0" borderId="83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77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42" fontId="9" fillId="0" borderId="38" xfId="1" applyFont="1" applyBorder="1" applyAlignment="1">
      <alignment horizontal="center" vertical="center"/>
    </xf>
    <xf numFmtId="9" fontId="15" fillId="0" borderId="59" xfId="2" applyFont="1" applyBorder="1" applyAlignment="1">
      <alignment horizontal="center" vertical="center"/>
    </xf>
    <xf numFmtId="9" fontId="15" fillId="0" borderId="41" xfId="2" applyNumberFormat="1" applyFont="1" applyBorder="1" applyAlignment="1">
      <alignment horizontal="center" vertical="center"/>
    </xf>
    <xf numFmtId="9" fontId="15" fillId="0" borderId="43" xfId="2" applyNumberFormat="1" applyFont="1" applyBorder="1" applyAlignment="1">
      <alignment horizontal="center" vertical="center"/>
    </xf>
    <xf numFmtId="42" fontId="13" fillId="4" borderId="83" xfId="1" applyFont="1" applyFill="1" applyBorder="1" applyAlignment="1">
      <alignment horizontal="center" vertical="center"/>
    </xf>
    <xf numFmtId="42" fontId="13" fillId="4" borderId="50" xfId="1" applyFont="1" applyFill="1" applyBorder="1" applyAlignment="1">
      <alignment horizontal="center" vertical="center"/>
    </xf>
    <xf numFmtId="42" fontId="13" fillId="4" borderId="77" xfId="1" applyFont="1" applyFill="1" applyBorder="1" applyAlignment="1">
      <alignment horizontal="center" vertical="center"/>
    </xf>
    <xf numFmtId="42" fontId="13" fillId="4" borderId="35" xfId="1" applyFont="1" applyFill="1" applyBorder="1" applyAlignment="1">
      <alignment horizontal="center" vertical="center"/>
    </xf>
    <xf numFmtId="42" fontId="9" fillId="0" borderId="52" xfId="1" applyFont="1" applyFill="1" applyBorder="1" applyAlignment="1">
      <alignment horizontal="center" vertical="center"/>
    </xf>
    <xf numFmtId="42" fontId="13" fillId="4" borderId="63" xfId="1" applyFont="1" applyFill="1" applyBorder="1" applyAlignment="1">
      <alignment horizontal="center" vertical="center"/>
    </xf>
    <xf numFmtId="42" fontId="13" fillId="4" borderId="52" xfId="1" applyFont="1" applyFill="1" applyBorder="1" applyAlignment="1">
      <alignment horizontal="center" vertical="center"/>
    </xf>
    <xf numFmtId="0" fontId="12" fillId="4" borderId="61" xfId="0" applyFont="1" applyFill="1" applyBorder="1" applyAlignment="1">
      <alignment horizontal="center"/>
    </xf>
    <xf numFmtId="0" fontId="12" fillId="4" borderId="45" xfId="0" applyFont="1" applyFill="1" applyBorder="1" applyAlignment="1">
      <alignment horizontal="center"/>
    </xf>
    <xf numFmtId="0" fontId="12" fillId="4" borderId="51" xfId="0" applyFont="1" applyFill="1" applyBorder="1" applyAlignment="1">
      <alignment horizontal="center"/>
    </xf>
    <xf numFmtId="2" fontId="15" fillId="0" borderId="41" xfId="2" applyNumberFormat="1" applyFont="1" applyBorder="1" applyAlignment="1">
      <alignment horizontal="center" vertical="center"/>
    </xf>
    <xf numFmtId="2" fontId="15" fillId="0" borderId="43" xfId="2" applyNumberFormat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1" fontId="8" fillId="0" borderId="39" xfId="2" applyNumberFormat="1" applyFont="1" applyBorder="1" applyAlignment="1">
      <alignment horizontal="center" vertical="center" wrapText="1"/>
    </xf>
    <xf numFmtId="1" fontId="8" fillId="0" borderId="84" xfId="2" applyNumberFormat="1" applyFont="1" applyBorder="1" applyAlignment="1">
      <alignment horizontal="center" vertical="center" wrapText="1"/>
    </xf>
    <xf numFmtId="1" fontId="8" fillId="0" borderId="41" xfId="2" applyNumberFormat="1" applyFont="1" applyBorder="1" applyAlignment="1">
      <alignment horizontal="center" vertical="center" wrapText="1"/>
    </xf>
    <xf numFmtId="2" fontId="15" fillId="0" borderId="63" xfId="2" applyNumberFormat="1" applyFont="1" applyBorder="1" applyAlignment="1">
      <alignment horizontal="center" vertical="center"/>
    </xf>
    <xf numFmtId="2" fontId="15" fillId="0" borderId="52" xfId="2" applyNumberFormat="1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42" fontId="9" fillId="0" borderId="40" xfId="1" applyFont="1" applyFill="1" applyBorder="1" applyAlignment="1">
      <alignment horizontal="center" vertical="center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9" fontId="15" fillId="0" borderId="43" xfId="2" applyFont="1" applyBorder="1" applyAlignment="1">
      <alignment horizontal="center" vertical="center"/>
    </xf>
    <xf numFmtId="42" fontId="9" fillId="0" borderId="42" xfId="1" applyFont="1" applyFill="1" applyBorder="1" applyAlignment="1">
      <alignment horizontal="center" vertical="center"/>
    </xf>
    <xf numFmtId="42" fontId="13" fillId="4" borderId="40" xfId="1" applyFont="1" applyFill="1" applyBorder="1" applyAlignment="1">
      <alignment horizontal="center" vertical="center"/>
    </xf>
    <xf numFmtId="42" fontId="13" fillId="4" borderId="42" xfId="1" applyFont="1" applyFill="1" applyBorder="1" applyAlignment="1">
      <alignment horizontal="center" vertical="center"/>
    </xf>
    <xf numFmtId="9" fontId="16" fillId="0" borderId="77" xfId="2" applyFont="1" applyBorder="1" applyAlignment="1">
      <alignment horizontal="center"/>
    </xf>
    <xf numFmtId="9" fontId="16" fillId="0" borderId="53" xfId="2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10" fontId="12" fillId="4" borderId="51" xfId="2" applyNumberFormat="1" applyFont="1" applyFill="1" applyBorder="1" applyAlignment="1">
      <alignment horizontal="center" vertical="center"/>
    </xf>
    <xf numFmtId="10" fontId="12" fillId="4" borderId="88" xfId="2" applyNumberFormat="1" applyFont="1" applyFill="1" applyBorder="1" applyAlignment="1">
      <alignment horizontal="center" vertical="center"/>
    </xf>
    <xf numFmtId="42" fontId="9" fillId="4" borderId="83" xfId="1" applyFont="1" applyFill="1" applyBorder="1" applyAlignment="1">
      <alignment horizontal="center"/>
    </xf>
    <xf numFmtId="42" fontId="9" fillId="4" borderId="50" xfId="1" applyFont="1" applyFill="1" applyBorder="1" applyAlignment="1">
      <alignment horizontal="center"/>
    </xf>
    <xf numFmtId="42" fontId="9" fillId="4" borderId="77" xfId="1" applyFont="1" applyFill="1" applyBorder="1" applyAlignment="1">
      <alignment horizontal="center"/>
    </xf>
    <xf numFmtId="42" fontId="9" fillId="4" borderId="35" xfId="1" applyFont="1" applyFill="1" applyBorder="1" applyAlignment="1">
      <alignment horizont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10" fontId="12" fillId="4" borderId="43" xfId="2" applyNumberFormat="1" applyFont="1" applyFill="1" applyBorder="1" applyAlignment="1">
      <alignment horizontal="center" vertical="center"/>
    </xf>
    <xf numFmtId="42" fontId="12" fillId="4" borderId="44" xfId="1" applyFont="1" applyFill="1" applyBorder="1" applyAlignment="1">
      <alignment horizontal="center" vertical="center"/>
    </xf>
    <xf numFmtId="42" fontId="12" fillId="4" borderId="17" xfId="1" applyFont="1" applyFill="1" applyBorder="1" applyAlignment="1">
      <alignment horizontal="center" vertical="center"/>
    </xf>
    <xf numFmtId="42" fontId="12" fillId="4" borderId="51" xfId="1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42" fontId="12" fillId="4" borderId="61" xfId="1" applyFont="1" applyFill="1" applyBorder="1" applyAlignment="1">
      <alignment horizontal="center" vertical="center"/>
    </xf>
    <xf numFmtId="42" fontId="12" fillId="4" borderId="45" xfId="1" applyFont="1" applyFill="1" applyBorder="1" applyAlignment="1">
      <alignment horizontal="center" vertical="center"/>
    </xf>
    <xf numFmtId="0" fontId="9" fillId="4" borderId="83" xfId="1" applyNumberFormat="1" applyFont="1" applyFill="1" applyBorder="1" applyAlignment="1">
      <alignment horizontal="center" vertical="center"/>
    </xf>
    <xf numFmtId="0" fontId="9" fillId="4" borderId="50" xfId="1" applyNumberFormat="1" applyFont="1" applyFill="1" applyBorder="1" applyAlignment="1">
      <alignment horizontal="center" vertical="center"/>
    </xf>
    <xf numFmtId="0" fontId="9" fillId="4" borderId="77" xfId="1" applyNumberFormat="1" applyFont="1" applyFill="1" applyBorder="1" applyAlignment="1">
      <alignment horizontal="center" vertical="center"/>
    </xf>
    <xf numFmtId="0" fontId="9" fillId="4" borderId="35" xfId="1" applyNumberFormat="1" applyFont="1" applyFill="1" applyBorder="1" applyAlignment="1">
      <alignment horizontal="center" vertical="center"/>
    </xf>
    <xf numFmtId="10" fontId="12" fillId="0" borderId="18" xfId="2" applyNumberFormat="1" applyFont="1" applyBorder="1" applyAlignment="1">
      <alignment horizontal="center" vertical="center"/>
    </xf>
    <xf numFmtId="10" fontId="12" fillId="0" borderId="20" xfId="2" applyNumberFormat="1" applyFont="1" applyBorder="1" applyAlignment="1">
      <alignment horizontal="center" vertical="center"/>
    </xf>
    <xf numFmtId="0" fontId="9" fillId="4" borderId="85" xfId="1" applyNumberFormat="1" applyFont="1" applyFill="1" applyBorder="1" applyAlignment="1">
      <alignment horizontal="center" vertical="center"/>
    </xf>
    <xf numFmtId="0" fontId="9" fillId="4" borderId="60" xfId="1" applyNumberFormat="1" applyFont="1" applyFill="1" applyBorder="1" applyAlignment="1">
      <alignment horizontal="center" vertical="center"/>
    </xf>
    <xf numFmtId="42" fontId="9" fillId="0" borderId="63" xfId="1" applyFont="1" applyFill="1" applyBorder="1" applyAlignment="1">
      <alignment horizontal="center" vertical="center"/>
    </xf>
    <xf numFmtId="0" fontId="14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2" fillId="4" borderId="36" xfId="0" applyFont="1" applyFill="1" applyBorder="1" applyAlignment="1">
      <alignment horizontal="center"/>
    </xf>
    <xf numFmtId="0" fontId="12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9" fontId="12" fillId="5" borderId="40" xfId="2" applyFont="1" applyFill="1" applyBorder="1" applyAlignment="1">
      <alignment horizontal="center" vertical="center"/>
    </xf>
    <xf numFmtId="9" fontId="12" fillId="5" borderId="41" xfId="2" applyFont="1" applyFill="1" applyBorder="1" applyAlignment="1">
      <alignment horizontal="center" vertical="center"/>
    </xf>
    <xf numFmtId="9" fontId="12" fillId="5" borderId="42" xfId="2" applyFont="1" applyFill="1" applyBorder="1" applyAlignment="1">
      <alignment horizontal="center" vertical="center"/>
    </xf>
    <xf numFmtId="9" fontId="12" fillId="5" borderId="43" xfId="2" applyFont="1" applyFill="1" applyBorder="1" applyAlignment="1">
      <alignment horizontal="center" vertical="center"/>
    </xf>
    <xf numFmtId="10" fontId="15" fillId="0" borderId="89" xfId="2" applyNumberFormat="1" applyFont="1" applyBorder="1" applyAlignment="1">
      <alignment horizontal="center"/>
    </xf>
    <xf numFmtId="10" fontId="15" fillId="0" borderId="87" xfId="2" applyNumberFormat="1" applyFont="1" applyBorder="1" applyAlignment="1">
      <alignment horizontal="center"/>
    </xf>
    <xf numFmtId="10" fontId="15" fillId="0" borderId="76" xfId="2" applyNumberFormat="1" applyFont="1" applyBorder="1" applyAlignment="1">
      <alignment horizontal="center"/>
    </xf>
    <xf numFmtId="0" fontId="15" fillId="0" borderId="85" xfId="0" applyFont="1" applyBorder="1" applyAlignment="1">
      <alignment horizontal="center"/>
    </xf>
    <xf numFmtId="0" fontId="15" fillId="0" borderId="86" xfId="0" applyFont="1" applyBorder="1" applyAlignment="1">
      <alignment horizontal="center"/>
    </xf>
    <xf numFmtId="0" fontId="15" fillId="0" borderId="67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9" borderId="83" xfId="0" applyFont="1" applyFill="1" applyBorder="1" applyAlignment="1">
      <alignment horizontal="center" vertical="center"/>
    </xf>
    <xf numFmtId="0" fontId="15" fillId="9" borderId="84" xfId="0" applyFont="1" applyFill="1" applyBorder="1" applyAlignment="1">
      <alignment horizontal="center" vertical="center"/>
    </xf>
    <xf numFmtId="0" fontId="15" fillId="9" borderId="64" xfId="0" applyFont="1" applyFill="1" applyBorder="1" applyAlignment="1">
      <alignment horizontal="center" vertical="center"/>
    </xf>
    <xf numFmtId="0" fontId="15" fillId="9" borderId="85" xfId="0" applyFont="1" applyFill="1" applyBorder="1" applyAlignment="1">
      <alignment horizontal="center" vertical="center"/>
    </xf>
    <xf numFmtId="0" fontId="15" fillId="9" borderId="86" xfId="0" applyFont="1" applyFill="1" applyBorder="1" applyAlignment="1">
      <alignment horizontal="center" vertical="center"/>
    </xf>
    <xf numFmtId="0" fontId="15" fillId="9" borderId="67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83" xfId="0" applyFont="1" applyFill="1" applyBorder="1" applyAlignment="1">
      <alignment horizontal="center" vertical="center"/>
    </xf>
    <xf numFmtId="0" fontId="15" fillId="0" borderId="84" xfId="0" applyFont="1" applyFill="1" applyBorder="1" applyAlignment="1">
      <alignment horizontal="center" vertical="center"/>
    </xf>
    <xf numFmtId="0" fontId="15" fillId="0" borderId="64" xfId="0" applyFont="1" applyFill="1" applyBorder="1" applyAlignment="1">
      <alignment horizontal="center" vertical="center"/>
    </xf>
    <xf numFmtId="0" fontId="15" fillId="0" borderId="85" xfId="0" applyFont="1" applyFill="1" applyBorder="1" applyAlignment="1">
      <alignment horizontal="center" vertical="center"/>
    </xf>
    <xf numFmtId="0" fontId="15" fillId="0" borderId="86" xfId="0" applyFont="1" applyFill="1" applyBorder="1" applyAlignment="1">
      <alignment horizontal="center" vertical="center"/>
    </xf>
    <xf numFmtId="0" fontId="15" fillId="0" borderId="67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9" fontId="15" fillId="4" borderId="96" xfId="2" applyFont="1" applyFill="1" applyBorder="1" applyAlignment="1">
      <alignment horizontal="center" vertical="center"/>
    </xf>
    <xf numFmtId="9" fontId="15" fillId="4" borderId="97" xfId="2" applyFont="1" applyFill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6" fillId="5" borderId="11" xfId="3" applyNumberFormat="1" applyFont="1" applyFill="1" applyBorder="1" applyAlignment="1">
      <alignment horizontal="center" vertical="center" wrapText="1"/>
    </xf>
    <xf numFmtId="14" fontId="6" fillId="5" borderId="12" xfId="3" applyNumberFormat="1" applyFont="1" applyFill="1" applyBorder="1" applyAlignment="1">
      <alignment horizontal="center" vertical="center" wrapText="1"/>
    </xf>
    <xf numFmtId="14" fontId="6" fillId="5" borderId="8" xfId="3" applyNumberFormat="1" applyFont="1" applyFill="1" applyBorder="1" applyAlignment="1">
      <alignment horizontal="center" vertical="center" wrapText="1"/>
    </xf>
    <xf numFmtId="14" fontId="6" fillId="5" borderId="13" xfId="3" applyNumberFormat="1" applyFont="1" applyFill="1" applyBorder="1" applyAlignment="1">
      <alignment horizontal="center" vertical="center" wrapText="1"/>
    </xf>
    <xf numFmtId="14" fontId="6" fillId="5" borderId="9" xfId="3" applyNumberFormat="1" applyFont="1" applyFill="1" applyBorder="1" applyAlignment="1">
      <alignment horizontal="center" vertical="center" wrapText="1"/>
    </xf>
    <xf numFmtId="14" fontId="12" fillId="5" borderId="14" xfId="3" applyNumberFormat="1" applyFont="1" applyFill="1" applyBorder="1" applyAlignment="1">
      <alignment horizontal="right" vertical="center" wrapText="1"/>
    </xf>
    <xf numFmtId="14" fontId="6" fillId="5" borderId="14" xfId="3" applyNumberFormat="1" applyFont="1" applyFill="1" applyBorder="1" applyAlignment="1">
      <alignment horizontal="center" vertical="center" wrapText="1"/>
    </xf>
    <xf numFmtId="14" fontId="6" fillId="5" borderId="10" xfId="3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</cellXfs>
  <cellStyles count="4">
    <cellStyle name="Moneda [0]" xfId="1" builtinId="7"/>
    <cellStyle name="Normal" xfId="0" builtinId="0"/>
    <cellStyle name="Normal 2" xfId="3" xr:uid="{F419E68A-6118-495C-9982-2E477AD273A3}"/>
    <cellStyle name="Porcentaje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97</xdr:row>
      <xdr:rowOff>0</xdr:rowOff>
    </xdr:from>
    <xdr:to>
      <xdr:col>2</xdr:col>
      <xdr:colOff>3990975</xdr:colOff>
      <xdr:row>110</xdr:row>
      <xdr:rowOff>47625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3AA55AD-47D0-40AD-A69D-D96884ABA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27984450"/>
          <a:ext cx="3924300" cy="252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ECF8-6FF2-4B88-B790-3226A105B342}">
  <dimension ref="A1:N212"/>
  <sheetViews>
    <sheetView tabSelected="1" workbookViewId="0">
      <selection activeCell="D202" sqref="D202:D203"/>
    </sheetView>
  </sheetViews>
  <sheetFormatPr baseColWidth="10" defaultRowHeight="15" x14ac:dyDescent="0.25"/>
  <cols>
    <col min="1" max="1" width="14.140625" style="2" customWidth="1"/>
    <col min="2" max="2" width="26.85546875" style="2" customWidth="1"/>
    <col min="3" max="3" width="61.140625" style="2" customWidth="1"/>
    <col min="4" max="4" width="9.28515625" style="2" bestFit="1" customWidth="1"/>
    <col min="5" max="5" width="12.140625" style="2" bestFit="1" customWidth="1"/>
    <col min="6" max="6" width="16.85546875" customWidth="1"/>
    <col min="7" max="8" width="8.140625" customWidth="1"/>
    <col min="9" max="9" width="17" customWidth="1"/>
    <col min="10" max="11" width="8.140625" customWidth="1"/>
    <col min="12" max="12" width="17.140625" customWidth="1"/>
    <col min="13" max="14" width="8.140625" customWidth="1"/>
  </cols>
  <sheetData>
    <row r="1" spans="1:14" ht="15.75" thickBot="1" x14ac:dyDescent="0.3">
      <c r="A1" s="1" t="s">
        <v>0</v>
      </c>
      <c r="B1" s="359" t="s">
        <v>1</v>
      </c>
      <c r="C1" s="360"/>
      <c r="D1" s="1" t="s">
        <v>85</v>
      </c>
      <c r="E1" s="1" t="s">
        <v>96</v>
      </c>
      <c r="F1" s="308" t="s">
        <v>81</v>
      </c>
      <c r="G1" s="309"/>
      <c r="H1" s="310"/>
      <c r="I1" s="308" t="s">
        <v>82</v>
      </c>
      <c r="J1" s="309"/>
      <c r="K1" s="310"/>
      <c r="L1" s="308" t="s">
        <v>83</v>
      </c>
      <c r="M1" s="309"/>
      <c r="N1" s="310"/>
    </row>
    <row r="2" spans="1:14" ht="16.5" thickTop="1" thickBot="1" x14ac:dyDescent="0.3">
      <c r="A2" s="422" t="s">
        <v>2</v>
      </c>
      <c r="B2" s="354" t="s">
        <v>3</v>
      </c>
      <c r="C2" s="10" t="s">
        <v>87</v>
      </c>
      <c r="D2" s="354" t="s">
        <v>86</v>
      </c>
      <c r="E2" s="423" t="s">
        <v>102</v>
      </c>
      <c r="F2" s="504">
        <v>0.87409999999999999</v>
      </c>
      <c r="G2" s="505"/>
      <c r="H2" s="505"/>
      <c r="I2" s="505"/>
      <c r="J2" s="505"/>
      <c r="K2" s="505"/>
      <c r="L2" s="505"/>
      <c r="M2" s="505"/>
      <c r="N2" s="506"/>
    </row>
    <row r="3" spans="1:14" ht="16.5" thickTop="1" thickBot="1" x14ac:dyDescent="0.3">
      <c r="A3" s="373"/>
      <c r="B3" s="354"/>
      <c r="C3" s="10" t="s">
        <v>88</v>
      </c>
      <c r="D3" s="354"/>
      <c r="E3" s="423"/>
      <c r="F3" s="507">
        <v>0</v>
      </c>
      <c r="G3" s="508"/>
      <c r="H3" s="508"/>
      <c r="I3" s="508"/>
      <c r="J3" s="508"/>
      <c r="K3" s="508"/>
      <c r="L3" s="508"/>
      <c r="M3" s="508"/>
      <c r="N3" s="509"/>
    </row>
    <row r="4" spans="1:14" ht="16.5" thickTop="1" thickBot="1" x14ac:dyDescent="0.3">
      <c r="A4" s="373"/>
      <c r="B4" s="354"/>
      <c r="C4" s="10" t="s">
        <v>89</v>
      </c>
      <c r="D4" s="354"/>
      <c r="E4" s="423"/>
      <c r="F4" s="507">
        <v>0</v>
      </c>
      <c r="G4" s="508"/>
      <c r="H4" s="508"/>
      <c r="I4" s="508"/>
      <c r="J4" s="508"/>
      <c r="K4" s="508"/>
      <c r="L4" s="508"/>
      <c r="M4" s="508"/>
      <c r="N4" s="509"/>
    </row>
    <row r="5" spans="1:14" ht="16.5" thickTop="1" thickBot="1" x14ac:dyDescent="0.3">
      <c r="A5" s="373"/>
      <c r="B5" s="354"/>
      <c r="C5" s="10" t="s">
        <v>90</v>
      </c>
      <c r="D5" s="354"/>
      <c r="E5" s="423"/>
      <c r="F5" s="507">
        <v>0</v>
      </c>
      <c r="G5" s="508"/>
      <c r="H5" s="508"/>
      <c r="I5" s="508"/>
      <c r="J5" s="508"/>
      <c r="K5" s="508"/>
      <c r="L5" s="508"/>
      <c r="M5" s="508"/>
      <c r="N5" s="509"/>
    </row>
    <row r="6" spans="1:14" ht="16.5" thickTop="1" thickBot="1" x14ac:dyDescent="0.3">
      <c r="A6" s="373"/>
      <c r="B6" s="354"/>
      <c r="C6" s="10" t="s">
        <v>91</v>
      </c>
      <c r="D6" s="354"/>
      <c r="E6" s="423"/>
      <c r="F6" s="507">
        <v>0</v>
      </c>
      <c r="G6" s="508"/>
      <c r="H6" s="508"/>
      <c r="I6" s="508"/>
      <c r="J6" s="508"/>
      <c r="K6" s="508"/>
      <c r="L6" s="508"/>
      <c r="M6" s="508"/>
      <c r="N6" s="509"/>
    </row>
    <row r="7" spans="1:14" ht="16.5" thickTop="1" thickBot="1" x14ac:dyDescent="0.3">
      <c r="A7" s="373"/>
      <c r="B7" s="354"/>
      <c r="C7" s="10" t="s">
        <v>92</v>
      </c>
      <c r="D7" s="354"/>
      <c r="E7" s="423"/>
      <c r="F7" s="507">
        <v>0</v>
      </c>
      <c r="G7" s="508"/>
      <c r="H7" s="508"/>
      <c r="I7" s="508"/>
      <c r="J7" s="508"/>
      <c r="K7" s="508"/>
      <c r="L7" s="508"/>
      <c r="M7" s="508"/>
      <c r="N7" s="509"/>
    </row>
    <row r="8" spans="1:14" ht="16.5" thickTop="1" thickBot="1" x14ac:dyDescent="0.3">
      <c r="A8" s="373"/>
      <c r="B8" s="354"/>
      <c r="C8" s="10" t="s">
        <v>93</v>
      </c>
      <c r="D8" s="354"/>
      <c r="E8" s="423"/>
      <c r="F8" s="507">
        <v>0</v>
      </c>
      <c r="G8" s="508"/>
      <c r="H8" s="508"/>
      <c r="I8" s="508"/>
      <c r="J8" s="508"/>
      <c r="K8" s="508"/>
      <c r="L8" s="508"/>
      <c r="M8" s="508"/>
      <c r="N8" s="509"/>
    </row>
    <row r="9" spans="1:14" ht="16.5" thickTop="1" thickBot="1" x14ac:dyDescent="0.3">
      <c r="A9" s="373"/>
      <c r="B9" s="354"/>
      <c r="C9" s="11" t="s">
        <v>94</v>
      </c>
      <c r="D9" s="354"/>
      <c r="E9" s="423"/>
      <c r="F9" s="507">
        <v>0</v>
      </c>
      <c r="G9" s="508"/>
      <c r="H9" s="508"/>
      <c r="I9" s="508"/>
      <c r="J9" s="508"/>
      <c r="K9" s="508"/>
      <c r="L9" s="508"/>
      <c r="M9" s="508"/>
      <c r="N9" s="509"/>
    </row>
    <row r="10" spans="1:14" ht="16.5" thickTop="1" thickBot="1" x14ac:dyDescent="0.3">
      <c r="A10" s="373"/>
      <c r="B10" s="354"/>
      <c r="C10" s="10" t="s">
        <v>95</v>
      </c>
      <c r="D10" s="354"/>
      <c r="E10" s="423"/>
      <c r="F10" s="510">
        <v>0</v>
      </c>
      <c r="G10" s="511"/>
      <c r="H10" s="511"/>
      <c r="I10" s="511"/>
      <c r="J10" s="511"/>
      <c r="K10" s="511"/>
      <c r="L10" s="511"/>
      <c r="M10" s="511"/>
      <c r="N10" s="512"/>
    </row>
    <row r="11" spans="1:14" ht="16.5" thickTop="1" thickBot="1" x14ac:dyDescent="0.3">
      <c r="A11" s="373"/>
      <c r="B11" s="350" t="s">
        <v>4</v>
      </c>
      <c r="C11" s="12" t="s">
        <v>98</v>
      </c>
      <c r="D11" s="350" t="s">
        <v>86</v>
      </c>
      <c r="E11" s="410" t="s">
        <v>102</v>
      </c>
      <c r="F11" s="513">
        <v>18140</v>
      </c>
      <c r="G11" s="514"/>
      <c r="H11" s="514"/>
      <c r="I11" s="514"/>
      <c r="J11" s="514"/>
      <c r="K11" s="514"/>
      <c r="L11" s="514"/>
      <c r="M11" s="514"/>
      <c r="N11" s="515"/>
    </row>
    <row r="12" spans="1:14" ht="16.5" thickTop="1" thickBot="1" x14ac:dyDescent="0.3">
      <c r="A12" s="373"/>
      <c r="B12" s="350"/>
      <c r="C12" s="12" t="s">
        <v>99</v>
      </c>
      <c r="D12" s="350"/>
      <c r="E12" s="410"/>
      <c r="F12" s="516">
        <v>12551</v>
      </c>
      <c r="G12" s="517"/>
      <c r="H12" s="517"/>
      <c r="I12" s="517"/>
      <c r="J12" s="517"/>
      <c r="K12" s="517"/>
      <c r="L12" s="517"/>
      <c r="M12" s="517"/>
      <c r="N12" s="518"/>
    </row>
    <row r="13" spans="1:14" ht="16.5" thickTop="1" thickBot="1" x14ac:dyDescent="0.3">
      <c r="A13" s="373"/>
      <c r="B13" s="350"/>
      <c r="C13" s="12" t="s">
        <v>100</v>
      </c>
      <c r="D13" s="350"/>
      <c r="E13" s="410"/>
      <c r="F13" s="516">
        <v>223</v>
      </c>
      <c r="G13" s="517"/>
      <c r="H13" s="517"/>
      <c r="I13" s="517"/>
      <c r="J13" s="517"/>
      <c r="K13" s="517"/>
      <c r="L13" s="517"/>
      <c r="M13" s="517"/>
      <c r="N13" s="518"/>
    </row>
    <row r="14" spans="1:14" ht="16.5" thickTop="1" thickBot="1" x14ac:dyDescent="0.3">
      <c r="A14" s="373"/>
      <c r="B14" s="350"/>
      <c r="C14" s="13" t="s">
        <v>101</v>
      </c>
      <c r="D14" s="350"/>
      <c r="E14" s="410"/>
      <c r="F14" s="519">
        <v>1227</v>
      </c>
      <c r="G14" s="520"/>
      <c r="H14" s="520"/>
      <c r="I14" s="520"/>
      <c r="J14" s="520"/>
      <c r="K14" s="520"/>
      <c r="L14" s="520"/>
      <c r="M14" s="520"/>
      <c r="N14" s="521"/>
    </row>
    <row r="15" spans="1:14" ht="21" customHeight="1" thickTop="1" x14ac:dyDescent="0.25">
      <c r="A15" s="373"/>
      <c r="B15" s="158" t="s">
        <v>5</v>
      </c>
      <c r="C15" s="158"/>
      <c r="D15" s="120">
        <v>1</v>
      </c>
      <c r="E15" s="122" t="s">
        <v>97</v>
      </c>
      <c r="F15" s="409">
        <v>1</v>
      </c>
      <c r="G15" s="217"/>
      <c r="H15" s="207">
        <f>(F15/F16)</f>
        <v>0.25</v>
      </c>
      <c r="I15" s="375">
        <v>4</v>
      </c>
      <c r="J15" s="217"/>
      <c r="K15" s="207">
        <f>(I15/I16)</f>
        <v>0.36363636363636365</v>
      </c>
      <c r="L15" s="375">
        <v>12</v>
      </c>
      <c r="M15" s="217"/>
      <c r="N15" s="414">
        <f>(L15/L16)</f>
        <v>0.66666666666666663</v>
      </c>
    </row>
    <row r="16" spans="1:14" ht="21" customHeight="1" thickBot="1" x14ac:dyDescent="0.3">
      <c r="A16" s="373"/>
      <c r="B16" s="121"/>
      <c r="C16" s="121"/>
      <c r="D16" s="121"/>
      <c r="E16" s="123"/>
      <c r="F16" s="399">
        <v>4</v>
      </c>
      <c r="G16" s="380"/>
      <c r="H16" s="208"/>
      <c r="I16" s="376">
        <v>11</v>
      </c>
      <c r="J16" s="380"/>
      <c r="K16" s="208"/>
      <c r="L16" s="376">
        <v>18</v>
      </c>
      <c r="M16" s="380"/>
      <c r="N16" s="415"/>
    </row>
    <row r="17" spans="1:14" ht="16.5" customHeight="1" thickTop="1" thickBot="1" x14ac:dyDescent="0.3">
      <c r="A17" s="373"/>
      <c r="B17" s="151" t="s">
        <v>6</v>
      </c>
      <c r="C17" s="24" t="s">
        <v>103</v>
      </c>
      <c r="D17" s="411" t="s">
        <v>86</v>
      </c>
      <c r="E17" s="118" t="s">
        <v>97</v>
      </c>
      <c r="F17" s="222">
        <v>60</v>
      </c>
      <c r="G17" s="223"/>
      <c r="H17" s="33">
        <v>0.46300000000000002</v>
      </c>
      <c r="I17" s="418">
        <v>81</v>
      </c>
      <c r="J17" s="223"/>
      <c r="K17" s="33">
        <v>0.35</v>
      </c>
      <c r="L17" s="226">
        <v>82</v>
      </c>
      <c r="M17" s="223"/>
      <c r="N17" s="54">
        <v>1.2E-2</v>
      </c>
    </row>
    <row r="18" spans="1:14" ht="16.5" thickTop="1" thickBot="1" x14ac:dyDescent="0.3">
      <c r="A18" s="373"/>
      <c r="B18" s="350"/>
      <c r="C18" s="25" t="s">
        <v>104</v>
      </c>
      <c r="D18" s="412"/>
      <c r="E18" s="130"/>
      <c r="F18" s="416">
        <v>397</v>
      </c>
      <c r="G18" s="417"/>
      <c r="H18" s="34">
        <v>1.046</v>
      </c>
      <c r="I18" s="419">
        <v>364</v>
      </c>
      <c r="J18" s="417"/>
      <c r="K18" s="34">
        <v>-8.3000000000000004E-2</v>
      </c>
      <c r="L18" s="420">
        <v>466</v>
      </c>
      <c r="M18" s="421"/>
      <c r="N18" s="55">
        <v>0.28000000000000003</v>
      </c>
    </row>
    <row r="19" spans="1:14" ht="16.5" customHeight="1" thickTop="1" thickBot="1" x14ac:dyDescent="0.3">
      <c r="A19" s="373"/>
      <c r="B19" s="350"/>
      <c r="C19" s="26" t="s">
        <v>105</v>
      </c>
      <c r="D19" s="412"/>
      <c r="E19" s="130"/>
      <c r="F19" s="385">
        <f>H17+H18</f>
        <v>1.5090000000000001</v>
      </c>
      <c r="G19" s="386"/>
      <c r="H19" s="387"/>
      <c r="I19" s="391">
        <f>SUM(K17:K18)</f>
        <v>0.26699999999999996</v>
      </c>
      <c r="J19" s="392"/>
      <c r="K19" s="214"/>
      <c r="L19" s="391">
        <f>N17+N18</f>
        <v>0.29200000000000004</v>
      </c>
      <c r="M19" s="215"/>
      <c r="N19" s="406"/>
    </row>
    <row r="20" spans="1:14" ht="16.5" thickTop="1" thickBot="1" x14ac:dyDescent="0.3">
      <c r="A20" s="373"/>
      <c r="B20" s="350"/>
      <c r="C20" s="25" t="s">
        <v>106</v>
      </c>
      <c r="D20" s="412"/>
      <c r="E20" s="130"/>
      <c r="F20" s="385"/>
      <c r="G20" s="386"/>
      <c r="H20" s="387"/>
      <c r="I20" s="393"/>
      <c r="J20" s="394"/>
      <c r="K20" s="395"/>
      <c r="L20" s="393"/>
      <c r="M20" s="394"/>
      <c r="N20" s="407"/>
    </row>
    <row r="21" spans="1:14" ht="16.5" thickTop="1" thickBot="1" x14ac:dyDescent="0.3">
      <c r="A21" s="373"/>
      <c r="B21" s="350"/>
      <c r="C21" s="17"/>
      <c r="D21" s="413"/>
      <c r="E21" s="119"/>
      <c r="F21" s="388"/>
      <c r="G21" s="389"/>
      <c r="H21" s="390"/>
      <c r="I21" s="396"/>
      <c r="J21" s="397"/>
      <c r="K21" s="398"/>
      <c r="L21" s="396"/>
      <c r="M21" s="397"/>
      <c r="N21" s="408"/>
    </row>
    <row r="22" spans="1:14" ht="25.5" thickTop="1" thickBot="1" x14ac:dyDescent="0.3">
      <c r="A22" s="374"/>
      <c r="B22" s="6" t="s">
        <v>7</v>
      </c>
      <c r="C22" s="6" t="s">
        <v>107</v>
      </c>
      <c r="D22" s="6" t="s">
        <v>86</v>
      </c>
      <c r="E22" s="6" t="s">
        <v>102</v>
      </c>
      <c r="F22" s="522">
        <v>3</v>
      </c>
      <c r="G22" s="523"/>
      <c r="H22" s="523"/>
      <c r="I22" s="523"/>
      <c r="J22" s="523"/>
      <c r="K22" s="523"/>
      <c r="L22" s="523"/>
      <c r="M22" s="523"/>
      <c r="N22" s="524"/>
    </row>
    <row r="23" spans="1:14" ht="16.5" thickTop="1" thickBot="1" x14ac:dyDescent="0.3">
      <c r="A23" s="373" t="s">
        <v>260</v>
      </c>
      <c r="B23" s="354" t="s">
        <v>8</v>
      </c>
      <c r="C23" s="158" t="s">
        <v>108</v>
      </c>
      <c r="D23" s="120">
        <v>0.85</v>
      </c>
      <c r="E23" s="122" t="s">
        <v>236</v>
      </c>
      <c r="F23" s="400">
        <v>70.3</v>
      </c>
      <c r="G23" s="401"/>
      <c r="H23" s="401"/>
      <c r="I23" s="401"/>
      <c r="J23" s="401"/>
      <c r="K23" s="401"/>
      <c r="L23" s="401"/>
      <c r="M23" s="401"/>
      <c r="N23" s="402"/>
    </row>
    <row r="24" spans="1:14" ht="16.5" thickTop="1" thickBot="1" x14ac:dyDescent="0.3">
      <c r="A24" s="373"/>
      <c r="B24" s="354"/>
      <c r="C24" s="121"/>
      <c r="D24" s="121"/>
      <c r="E24" s="123"/>
      <c r="F24" s="403"/>
      <c r="G24" s="404"/>
      <c r="H24" s="404"/>
      <c r="I24" s="404"/>
      <c r="J24" s="404"/>
      <c r="K24" s="404"/>
      <c r="L24" s="404"/>
      <c r="M24" s="404"/>
      <c r="N24" s="405"/>
    </row>
    <row r="25" spans="1:14" ht="16.5" thickTop="1" thickBot="1" x14ac:dyDescent="0.3">
      <c r="A25" s="373"/>
      <c r="B25" s="350" t="s">
        <v>250</v>
      </c>
      <c r="C25" s="27" t="s">
        <v>109</v>
      </c>
      <c r="D25" s="138">
        <v>0.8</v>
      </c>
      <c r="E25" s="118" t="s">
        <v>102</v>
      </c>
      <c r="F25" s="381"/>
      <c r="G25" s="382"/>
      <c r="H25" s="382"/>
      <c r="I25" s="382"/>
      <c r="J25" s="382"/>
      <c r="K25" s="382"/>
      <c r="L25" s="375">
        <v>336</v>
      </c>
      <c r="M25" s="218"/>
      <c r="N25" s="378">
        <f>(L25/L26)</f>
        <v>0.58333333333333337</v>
      </c>
    </row>
    <row r="26" spans="1:14" ht="16.5" thickTop="1" thickBot="1" x14ac:dyDescent="0.3">
      <c r="A26" s="374"/>
      <c r="B26" s="350"/>
      <c r="C26" s="17" t="s">
        <v>110</v>
      </c>
      <c r="D26" s="151"/>
      <c r="E26" s="119"/>
      <c r="F26" s="383"/>
      <c r="G26" s="384"/>
      <c r="H26" s="384"/>
      <c r="I26" s="384"/>
      <c r="J26" s="384"/>
      <c r="K26" s="384"/>
      <c r="L26" s="376">
        <v>576</v>
      </c>
      <c r="M26" s="377"/>
      <c r="N26" s="379"/>
    </row>
    <row r="27" spans="1:14" ht="16.5" thickTop="1" thickBot="1" x14ac:dyDescent="0.3">
      <c r="A27" s="373" t="s">
        <v>9</v>
      </c>
      <c r="B27" s="354" t="s">
        <v>10</v>
      </c>
      <c r="C27" s="28" t="s">
        <v>109</v>
      </c>
      <c r="D27" s="120">
        <v>0.65</v>
      </c>
      <c r="E27" s="122" t="s">
        <v>102</v>
      </c>
      <c r="F27" s="311">
        <v>0.06</v>
      </c>
      <c r="G27" s="312"/>
      <c r="H27" s="312"/>
      <c r="I27" s="312"/>
      <c r="J27" s="312"/>
      <c r="K27" s="312"/>
      <c r="L27" s="312"/>
      <c r="M27" s="312"/>
      <c r="N27" s="313"/>
    </row>
    <row r="28" spans="1:14" ht="16.5" thickTop="1" thickBot="1" x14ac:dyDescent="0.3">
      <c r="A28" s="373"/>
      <c r="B28" s="354"/>
      <c r="C28" s="15" t="s">
        <v>110</v>
      </c>
      <c r="D28" s="121"/>
      <c r="E28" s="123"/>
      <c r="F28" s="314"/>
      <c r="G28" s="315"/>
      <c r="H28" s="315"/>
      <c r="I28" s="315"/>
      <c r="J28" s="315"/>
      <c r="K28" s="315"/>
      <c r="L28" s="315"/>
      <c r="M28" s="315"/>
      <c r="N28" s="316"/>
    </row>
    <row r="29" spans="1:14" ht="16.5" thickTop="1" thickBot="1" x14ac:dyDescent="0.3">
      <c r="A29" s="373"/>
      <c r="B29" s="350" t="s">
        <v>249</v>
      </c>
      <c r="C29" s="27" t="s">
        <v>109</v>
      </c>
      <c r="D29" s="138">
        <v>0.65</v>
      </c>
      <c r="E29" s="371" t="s">
        <v>102</v>
      </c>
      <c r="F29" s="317">
        <v>0.31</v>
      </c>
      <c r="G29" s="318"/>
      <c r="H29" s="318"/>
      <c r="I29" s="318"/>
      <c r="J29" s="318"/>
      <c r="K29" s="318"/>
      <c r="L29" s="318"/>
      <c r="M29" s="318"/>
      <c r="N29" s="319"/>
    </row>
    <row r="30" spans="1:14" ht="16.5" thickTop="1" thickBot="1" x14ac:dyDescent="0.3">
      <c r="A30" s="373"/>
      <c r="B30" s="350"/>
      <c r="C30" s="17" t="s">
        <v>110</v>
      </c>
      <c r="D30" s="151"/>
      <c r="E30" s="372"/>
      <c r="F30" s="320"/>
      <c r="G30" s="321"/>
      <c r="H30" s="321"/>
      <c r="I30" s="321"/>
      <c r="J30" s="321"/>
      <c r="K30" s="321"/>
      <c r="L30" s="321"/>
      <c r="M30" s="321"/>
      <c r="N30" s="322"/>
    </row>
    <row r="31" spans="1:14" ht="15" customHeight="1" thickTop="1" x14ac:dyDescent="0.25">
      <c r="A31" s="373"/>
      <c r="B31" s="158" t="s">
        <v>11</v>
      </c>
      <c r="C31" s="35" t="s">
        <v>261</v>
      </c>
      <c r="D31" s="158" t="s">
        <v>86</v>
      </c>
      <c r="E31" s="122" t="s">
        <v>102</v>
      </c>
      <c r="F31" s="525">
        <v>603</v>
      </c>
      <c r="G31" s="526"/>
      <c r="H31" s="526"/>
      <c r="I31" s="526"/>
      <c r="J31" s="526"/>
      <c r="K31" s="526"/>
      <c r="L31" s="526"/>
      <c r="M31" s="526"/>
      <c r="N31" s="527"/>
    </row>
    <row r="32" spans="1:14" x14ac:dyDescent="0.25">
      <c r="A32" s="373"/>
      <c r="B32" s="203"/>
      <c r="C32" s="87" t="s">
        <v>262</v>
      </c>
      <c r="D32" s="203"/>
      <c r="E32" s="177"/>
      <c r="F32" s="528">
        <v>5237</v>
      </c>
      <c r="G32" s="529"/>
      <c r="H32" s="529"/>
      <c r="I32" s="529"/>
      <c r="J32" s="529"/>
      <c r="K32" s="529"/>
      <c r="L32" s="529"/>
      <c r="M32" s="529"/>
      <c r="N32" s="530"/>
    </row>
    <row r="33" spans="1:14" x14ac:dyDescent="0.25">
      <c r="A33" s="373"/>
      <c r="B33" s="203"/>
      <c r="C33" s="87" t="s">
        <v>263</v>
      </c>
      <c r="D33" s="203"/>
      <c r="E33" s="177"/>
      <c r="F33" s="528">
        <v>1810</v>
      </c>
      <c r="G33" s="529"/>
      <c r="H33" s="529"/>
      <c r="I33" s="529"/>
      <c r="J33" s="529"/>
      <c r="K33" s="529"/>
      <c r="L33" s="529"/>
      <c r="M33" s="529"/>
      <c r="N33" s="530"/>
    </row>
    <row r="34" spans="1:14" x14ac:dyDescent="0.25">
      <c r="A34" s="373"/>
      <c r="B34" s="203"/>
      <c r="C34" s="88" t="s">
        <v>264</v>
      </c>
      <c r="D34" s="203"/>
      <c r="E34" s="177"/>
      <c r="F34" s="528">
        <v>1655</v>
      </c>
      <c r="G34" s="529"/>
      <c r="H34" s="529"/>
      <c r="I34" s="529"/>
      <c r="J34" s="529"/>
      <c r="K34" s="529"/>
      <c r="L34" s="529"/>
      <c r="M34" s="529"/>
      <c r="N34" s="530"/>
    </row>
    <row r="35" spans="1:14" ht="16.5" customHeight="1" x14ac:dyDescent="0.25">
      <c r="A35" s="373"/>
      <c r="B35" s="203"/>
      <c r="C35" s="32" t="s">
        <v>265</v>
      </c>
      <c r="D35" s="203"/>
      <c r="E35" s="177"/>
      <c r="F35" s="528">
        <v>968</v>
      </c>
      <c r="G35" s="529"/>
      <c r="H35" s="529"/>
      <c r="I35" s="529"/>
      <c r="J35" s="529"/>
      <c r="K35" s="529"/>
      <c r="L35" s="529"/>
      <c r="M35" s="529"/>
      <c r="N35" s="530"/>
    </row>
    <row r="36" spans="1:14" ht="15.75" thickBot="1" x14ac:dyDescent="0.3">
      <c r="A36" s="373"/>
      <c r="B36" s="121"/>
      <c r="C36" s="85" t="s">
        <v>266</v>
      </c>
      <c r="D36" s="121"/>
      <c r="E36" s="123"/>
      <c r="F36" s="531">
        <v>7</v>
      </c>
      <c r="G36" s="532"/>
      <c r="H36" s="532"/>
      <c r="I36" s="532"/>
      <c r="J36" s="532"/>
      <c r="K36" s="532"/>
      <c r="L36" s="532"/>
      <c r="M36" s="532"/>
      <c r="N36" s="533"/>
    </row>
    <row r="37" spans="1:14" ht="16.5" thickTop="1" thickBot="1" x14ac:dyDescent="0.3">
      <c r="A37" s="373"/>
      <c r="B37" s="350" t="s">
        <v>12</v>
      </c>
      <c r="C37" s="27" t="s">
        <v>111</v>
      </c>
      <c r="D37" s="140" t="s">
        <v>86</v>
      </c>
      <c r="E37" s="140" t="s">
        <v>102</v>
      </c>
      <c r="F37" s="534">
        <v>0.12</v>
      </c>
      <c r="G37" s="318"/>
      <c r="H37" s="318"/>
      <c r="I37" s="318"/>
      <c r="J37" s="318"/>
      <c r="K37" s="318"/>
      <c r="L37" s="318"/>
      <c r="M37" s="318"/>
      <c r="N37" s="319"/>
    </row>
    <row r="38" spans="1:14" ht="16.5" thickTop="1" thickBot="1" x14ac:dyDescent="0.3">
      <c r="A38" s="373"/>
      <c r="B38" s="350"/>
      <c r="C38" s="17" t="s">
        <v>110</v>
      </c>
      <c r="D38" s="151"/>
      <c r="E38" s="151"/>
      <c r="F38" s="535"/>
      <c r="G38" s="321"/>
      <c r="H38" s="321"/>
      <c r="I38" s="321"/>
      <c r="J38" s="321"/>
      <c r="K38" s="321"/>
      <c r="L38" s="321"/>
      <c r="M38" s="321"/>
      <c r="N38" s="322"/>
    </row>
    <row r="39" spans="1:14" ht="16.5" thickTop="1" thickBot="1" x14ac:dyDescent="0.3">
      <c r="A39" s="373"/>
      <c r="B39" s="354" t="s">
        <v>13</v>
      </c>
      <c r="C39" s="28" t="s">
        <v>112</v>
      </c>
      <c r="D39" s="158" t="s">
        <v>86</v>
      </c>
      <c r="E39" s="122" t="s">
        <v>97</v>
      </c>
      <c r="F39" s="409">
        <v>334</v>
      </c>
      <c r="G39" s="217"/>
      <c r="H39" s="443">
        <f>F39/F40</f>
        <v>4.7714285714285714</v>
      </c>
      <c r="I39" s="409">
        <v>386</v>
      </c>
      <c r="J39" s="217"/>
      <c r="K39" s="453">
        <f>(I39/I40)</f>
        <v>3.5412844036697249</v>
      </c>
      <c r="L39" s="220">
        <v>488</v>
      </c>
      <c r="M39" s="209"/>
      <c r="N39" s="443">
        <f>L39/L40</f>
        <v>4.8316831683168315</v>
      </c>
    </row>
    <row r="40" spans="1:14" ht="16.5" thickTop="1" thickBot="1" x14ac:dyDescent="0.3">
      <c r="A40" s="373"/>
      <c r="B40" s="354"/>
      <c r="C40" s="15" t="s">
        <v>113</v>
      </c>
      <c r="D40" s="121"/>
      <c r="E40" s="123"/>
      <c r="F40" s="399">
        <v>70</v>
      </c>
      <c r="G40" s="380"/>
      <c r="H40" s="444"/>
      <c r="I40" s="399">
        <v>109</v>
      </c>
      <c r="J40" s="380"/>
      <c r="K40" s="454"/>
      <c r="L40" s="445">
        <v>101</v>
      </c>
      <c r="M40" s="446"/>
      <c r="N40" s="444"/>
    </row>
    <row r="41" spans="1:14" ht="16.5" thickTop="1" thickBot="1" x14ac:dyDescent="0.3">
      <c r="A41" s="373"/>
      <c r="B41" s="350" t="s">
        <v>14</v>
      </c>
      <c r="C41" s="18" t="s">
        <v>114</v>
      </c>
      <c r="D41" s="140" t="s">
        <v>86</v>
      </c>
      <c r="E41" s="118" t="s">
        <v>97</v>
      </c>
      <c r="F41" s="450">
        <v>0</v>
      </c>
      <c r="G41" s="451"/>
      <c r="H41" s="452"/>
      <c r="I41" s="450">
        <v>0</v>
      </c>
      <c r="J41" s="451"/>
      <c r="K41" s="452"/>
      <c r="L41" s="455">
        <v>0</v>
      </c>
      <c r="M41" s="456"/>
      <c r="N41" s="457"/>
    </row>
    <row r="42" spans="1:14" ht="16.5" thickTop="1" thickBot="1" x14ac:dyDescent="0.3">
      <c r="A42" s="373"/>
      <c r="B42" s="350"/>
      <c r="C42" s="19" t="s">
        <v>115</v>
      </c>
      <c r="D42" s="139"/>
      <c r="E42" s="130"/>
      <c r="F42" s="273">
        <v>0</v>
      </c>
      <c r="G42" s="274"/>
      <c r="H42" s="275"/>
      <c r="I42" s="273">
        <v>1</v>
      </c>
      <c r="J42" s="274"/>
      <c r="K42" s="275"/>
      <c r="L42" s="302">
        <v>0</v>
      </c>
      <c r="M42" s="303"/>
      <c r="N42" s="304"/>
    </row>
    <row r="43" spans="1:14" ht="16.5" thickTop="1" thickBot="1" x14ac:dyDescent="0.3">
      <c r="A43" s="373"/>
      <c r="B43" s="350"/>
      <c r="C43" s="19" t="s">
        <v>116</v>
      </c>
      <c r="D43" s="139"/>
      <c r="E43" s="130"/>
      <c r="F43" s="273">
        <v>1</v>
      </c>
      <c r="G43" s="274"/>
      <c r="H43" s="275"/>
      <c r="I43" s="273">
        <v>14</v>
      </c>
      <c r="J43" s="274"/>
      <c r="K43" s="275"/>
      <c r="L43" s="302">
        <v>1</v>
      </c>
      <c r="M43" s="303"/>
      <c r="N43" s="304"/>
    </row>
    <row r="44" spans="1:14" ht="16.5" thickTop="1" thickBot="1" x14ac:dyDescent="0.3">
      <c r="A44" s="373"/>
      <c r="B44" s="350"/>
      <c r="C44" s="19" t="s">
        <v>117</v>
      </c>
      <c r="D44" s="139"/>
      <c r="E44" s="130"/>
      <c r="F44" s="273">
        <v>0</v>
      </c>
      <c r="G44" s="274"/>
      <c r="H44" s="275"/>
      <c r="I44" s="273">
        <v>0</v>
      </c>
      <c r="J44" s="274"/>
      <c r="K44" s="275"/>
      <c r="L44" s="302">
        <v>0</v>
      </c>
      <c r="M44" s="303"/>
      <c r="N44" s="304"/>
    </row>
    <row r="45" spans="1:14" ht="16.5" thickTop="1" thickBot="1" x14ac:dyDescent="0.3">
      <c r="A45" s="373"/>
      <c r="B45" s="350"/>
      <c r="C45" s="19" t="s">
        <v>118</v>
      </c>
      <c r="D45" s="139"/>
      <c r="E45" s="130"/>
      <c r="F45" s="273">
        <v>0</v>
      </c>
      <c r="G45" s="274"/>
      <c r="H45" s="275"/>
      <c r="I45" s="273">
        <v>0</v>
      </c>
      <c r="J45" s="274"/>
      <c r="K45" s="275"/>
      <c r="L45" s="302">
        <v>0</v>
      </c>
      <c r="M45" s="303"/>
      <c r="N45" s="304"/>
    </row>
    <row r="46" spans="1:14" ht="16.5" thickTop="1" thickBot="1" x14ac:dyDescent="0.3">
      <c r="A46" s="373"/>
      <c r="B46" s="350"/>
      <c r="C46" s="19" t="s">
        <v>119</v>
      </c>
      <c r="D46" s="139"/>
      <c r="E46" s="130"/>
      <c r="F46" s="273">
        <v>0</v>
      </c>
      <c r="G46" s="274"/>
      <c r="H46" s="275"/>
      <c r="I46" s="273">
        <v>0</v>
      </c>
      <c r="J46" s="274"/>
      <c r="K46" s="275"/>
      <c r="L46" s="302">
        <v>0</v>
      </c>
      <c r="M46" s="303"/>
      <c r="N46" s="304"/>
    </row>
    <row r="47" spans="1:14" ht="16.5" thickTop="1" thickBot="1" x14ac:dyDescent="0.3">
      <c r="A47" s="373"/>
      <c r="B47" s="350"/>
      <c r="C47" s="19" t="s">
        <v>120</v>
      </c>
      <c r="D47" s="139"/>
      <c r="E47" s="130"/>
      <c r="F47" s="273">
        <v>1</v>
      </c>
      <c r="G47" s="274"/>
      <c r="H47" s="275"/>
      <c r="I47" s="273">
        <v>3</v>
      </c>
      <c r="J47" s="274"/>
      <c r="K47" s="275"/>
      <c r="L47" s="302">
        <v>3</v>
      </c>
      <c r="M47" s="303"/>
      <c r="N47" s="304"/>
    </row>
    <row r="48" spans="1:14" ht="22.5" customHeight="1" thickTop="1" thickBot="1" x14ac:dyDescent="0.3">
      <c r="A48" s="373"/>
      <c r="B48" s="350"/>
      <c r="C48" s="19" t="s">
        <v>121</v>
      </c>
      <c r="D48" s="139"/>
      <c r="E48" s="130"/>
      <c r="F48" s="273">
        <v>0</v>
      </c>
      <c r="G48" s="274"/>
      <c r="H48" s="275"/>
      <c r="I48" s="273">
        <v>0</v>
      </c>
      <c r="J48" s="274"/>
      <c r="K48" s="275"/>
      <c r="L48" s="302">
        <v>0</v>
      </c>
      <c r="M48" s="303"/>
      <c r="N48" s="304"/>
    </row>
    <row r="49" spans="1:14" ht="16.5" thickTop="1" thickBot="1" x14ac:dyDescent="0.3">
      <c r="A49" s="373"/>
      <c r="B49" s="350"/>
      <c r="C49" s="19" t="s">
        <v>122</v>
      </c>
      <c r="D49" s="139"/>
      <c r="E49" s="130"/>
      <c r="F49" s="273">
        <v>0</v>
      </c>
      <c r="G49" s="274"/>
      <c r="H49" s="275"/>
      <c r="I49" s="273">
        <v>0</v>
      </c>
      <c r="J49" s="274"/>
      <c r="K49" s="275"/>
      <c r="L49" s="302">
        <v>0</v>
      </c>
      <c r="M49" s="303"/>
      <c r="N49" s="304"/>
    </row>
    <row r="50" spans="1:14" ht="16.5" thickTop="1" thickBot="1" x14ac:dyDescent="0.3">
      <c r="A50" s="373"/>
      <c r="B50" s="350"/>
      <c r="C50" s="19" t="s">
        <v>123</v>
      </c>
      <c r="D50" s="139"/>
      <c r="E50" s="130"/>
      <c r="F50" s="273">
        <v>0</v>
      </c>
      <c r="G50" s="274"/>
      <c r="H50" s="275"/>
      <c r="I50" s="273">
        <v>0</v>
      </c>
      <c r="J50" s="274"/>
      <c r="K50" s="275"/>
      <c r="L50" s="302">
        <v>1</v>
      </c>
      <c r="M50" s="303"/>
      <c r="N50" s="304"/>
    </row>
    <row r="51" spans="1:14" ht="16.5" thickTop="1" thickBot="1" x14ac:dyDescent="0.3">
      <c r="A51" s="373"/>
      <c r="B51" s="350"/>
      <c r="C51" s="19" t="s">
        <v>124</v>
      </c>
      <c r="D51" s="139"/>
      <c r="E51" s="130"/>
      <c r="F51" s="273">
        <v>0</v>
      </c>
      <c r="G51" s="274"/>
      <c r="H51" s="275"/>
      <c r="I51" s="273">
        <v>0</v>
      </c>
      <c r="J51" s="274"/>
      <c r="K51" s="275"/>
      <c r="L51" s="302">
        <v>0</v>
      </c>
      <c r="M51" s="303"/>
      <c r="N51" s="304"/>
    </row>
    <row r="52" spans="1:14" ht="27" customHeight="1" thickTop="1" thickBot="1" x14ac:dyDescent="0.3">
      <c r="A52" s="373"/>
      <c r="B52" s="350"/>
      <c r="C52" s="19" t="s">
        <v>125</v>
      </c>
      <c r="D52" s="139"/>
      <c r="E52" s="130"/>
      <c r="F52" s="273">
        <v>1</v>
      </c>
      <c r="G52" s="274"/>
      <c r="H52" s="275"/>
      <c r="I52" s="273">
        <v>0</v>
      </c>
      <c r="J52" s="274"/>
      <c r="K52" s="275"/>
      <c r="L52" s="302">
        <v>4</v>
      </c>
      <c r="M52" s="303"/>
      <c r="N52" s="304"/>
    </row>
    <row r="53" spans="1:14" ht="16.5" thickTop="1" thickBot="1" x14ac:dyDescent="0.3">
      <c r="A53" s="373"/>
      <c r="B53" s="350"/>
      <c r="C53" s="19" t="s">
        <v>126</v>
      </c>
      <c r="D53" s="139"/>
      <c r="E53" s="130"/>
      <c r="F53" s="273">
        <v>1</v>
      </c>
      <c r="G53" s="274"/>
      <c r="H53" s="275"/>
      <c r="I53" s="273">
        <v>1</v>
      </c>
      <c r="J53" s="274"/>
      <c r="K53" s="275"/>
      <c r="L53" s="302">
        <v>1</v>
      </c>
      <c r="M53" s="303"/>
      <c r="N53" s="304"/>
    </row>
    <row r="54" spans="1:14" ht="16.5" thickTop="1" thickBot="1" x14ac:dyDescent="0.3">
      <c r="A54" s="373"/>
      <c r="B54" s="350"/>
      <c r="C54" s="19" t="s">
        <v>127</v>
      </c>
      <c r="D54" s="139"/>
      <c r="E54" s="130"/>
      <c r="F54" s="273">
        <v>30</v>
      </c>
      <c r="G54" s="274"/>
      <c r="H54" s="275"/>
      <c r="I54" s="273">
        <v>48</v>
      </c>
      <c r="J54" s="274"/>
      <c r="K54" s="275"/>
      <c r="L54" s="302">
        <v>38</v>
      </c>
      <c r="M54" s="303"/>
      <c r="N54" s="304"/>
    </row>
    <row r="55" spans="1:14" ht="16.5" thickTop="1" thickBot="1" x14ac:dyDescent="0.3">
      <c r="A55" s="373"/>
      <c r="B55" s="350"/>
      <c r="C55" s="19" t="s">
        <v>128</v>
      </c>
      <c r="D55" s="139"/>
      <c r="E55" s="130"/>
      <c r="F55" s="273">
        <v>1</v>
      </c>
      <c r="G55" s="274"/>
      <c r="H55" s="275"/>
      <c r="I55" s="273">
        <v>1</v>
      </c>
      <c r="J55" s="274"/>
      <c r="K55" s="275"/>
      <c r="L55" s="302">
        <v>1</v>
      </c>
      <c r="M55" s="303"/>
      <c r="N55" s="304"/>
    </row>
    <row r="56" spans="1:14" ht="16.5" thickTop="1" thickBot="1" x14ac:dyDescent="0.3">
      <c r="A56" s="373"/>
      <c r="B56" s="350"/>
      <c r="C56" s="19" t="s">
        <v>129</v>
      </c>
      <c r="D56" s="139"/>
      <c r="E56" s="130"/>
      <c r="F56" s="273">
        <v>7</v>
      </c>
      <c r="G56" s="274"/>
      <c r="H56" s="275"/>
      <c r="I56" s="273">
        <v>0</v>
      </c>
      <c r="J56" s="274"/>
      <c r="K56" s="275"/>
      <c r="L56" s="302">
        <v>16</v>
      </c>
      <c r="M56" s="303"/>
      <c r="N56" s="304"/>
    </row>
    <row r="57" spans="1:14" ht="16.5" thickTop="1" thickBot="1" x14ac:dyDescent="0.3">
      <c r="A57" s="373"/>
      <c r="B57" s="350"/>
      <c r="C57" s="19" t="s">
        <v>130</v>
      </c>
      <c r="D57" s="139"/>
      <c r="E57" s="130"/>
      <c r="F57" s="273">
        <v>0</v>
      </c>
      <c r="G57" s="274"/>
      <c r="H57" s="275"/>
      <c r="I57" s="273">
        <v>2</v>
      </c>
      <c r="J57" s="274"/>
      <c r="K57" s="275"/>
      <c r="L57" s="302">
        <v>0</v>
      </c>
      <c r="M57" s="303"/>
      <c r="N57" s="304"/>
    </row>
    <row r="58" spans="1:14" ht="16.5" thickTop="1" thickBot="1" x14ac:dyDescent="0.3">
      <c r="A58" s="373"/>
      <c r="B58" s="350"/>
      <c r="C58" s="19" t="s">
        <v>131</v>
      </c>
      <c r="D58" s="139"/>
      <c r="E58" s="130"/>
      <c r="F58" s="273">
        <v>8</v>
      </c>
      <c r="G58" s="274"/>
      <c r="H58" s="275"/>
      <c r="I58" s="273">
        <v>16</v>
      </c>
      <c r="J58" s="274"/>
      <c r="K58" s="275"/>
      <c r="L58" s="302">
        <v>14</v>
      </c>
      <c r="M58" s="303"/>
      <c r="N58" s="304"/>
    </row>
    <row r="59" spans="1:14" ht="16.5" thickTop="1" thickBot="1" x14ac:dyDescent="0.3">
      <c r="A59" s="373"/>
      <c r="B59" s="350"/>
      <c r="C59" s="19" t="s">
        <v>132</v>
      </c>
      <c r="D59" s="139"/>
      <c r="E59" s="130"/>
      <c r="F59" s="273">
        <v>11</v>
      </c>
      <c r="G59" s="274"/>
      <c r="H59" s="275"/>
      <c r="I59" s="273">
        <v>9</v>
      </c>
      <c r="J59" s="274"/>
      <c r="K59" s="275"/>
      <c r="L59" s="302">
        <v>7</v>
      </c>
      <c r="M59" s="303"/>
      <c r="N59" s="304"/>
    </row>
    <row r="60" spans="1:14" ht="16.5" thickTop="1" thickBot="1" x14ac:dyDescent="0.3">
      <c r="A60" s="373"/>
      <c r="B60" s="350"/>
      <c r="C60" s="19" t="s">
        <v>133</v>
      </c>
      <c r="D60" s="139"/>
      <c r="E60" s="130"/>
      <c r="F60" s="273">
        <v>0</v>
      </c>
      <c r="G60" s="274"/>
      <c r="H60" s="275"/>
      <c r="I60" s="273">
        <v>13</v>
      </c>
      <c r="J60" s="274"/>
      <c r="K60" s="275"/>
      <c r="L60" s="302">
        <v>0</v>
      </c>
      <c r="M60" s="303"/>
      <c r="N60" s="304"/>
    </row>
    <row r="61" spans="1:14" ht="16.5" thickTop="1" thickBot="1" x14ac:dyDescent="0.3">
      <c r="A61" s="373"/>
      <c r="B61" s="350"/>
      <c r="C61" s="19" t="s">
        <v>134</v>
      </c>
      <c r="D61" s="139"/>
      <c r="E61" s="130"/>
      <c r="F61" s="273">
        <v>0</v>
      </c>
      <c r="G61" s="274"/>
      <c r="H61" s="275"/>
      <c r="I61" s="273">
        <v>0</v>
      </c>
      <c r="J61" s="274"/>
      <c r="K61" s="275"/>
      <c r="L61" s="302">
        <v>0</v>
      </c>
      <c r="M61" s="303"/>
      <c r="N61" s="304"/>
    </row>
    <row r="62" spans="1:14" ht="16.5" thickTop="1" thickBot="1" x14ac:dyDescent="0.3">
      <c r="A62" s="373"/>
      <c r="B62" s="350"/>
      <c r="C62" s="19" t="s">
        <v>135</v>
      </c>
      <c r="D62" s="139"/>
      <c r="E62" s="130"/>
      <c r="F62" s="273">
        <v>0</v>
      </c>
      <c r="G62" s="274"/>
      <c r="H62" s="275"/>
      <c r="I62" s="273">
        <v>0</v>
      </c>
      <c r="J62" s="274"/>
      <c r="K62" s="275"/>
      <c r="L62" s="302">
        <v>0</v>
      </c>
      <c r="M62" s="303"/>
      <c r="N62" s="304"/>
    </row>
    <row r="63" spans="1:14" ht="16.5" thickTop="1" thickBot="1" x14ac:dyDescent="0.3">
      <c r="A63" s="373"/>
      <c r="B63" s="350"/>
      <c r="C63" s="19" t="s">
        <v>136</v>
      </c>
      <c r="D63" s="139"/>
      <c r="E63" s="130"/>
      <c r="F63" s="273">
        <v>1</v>
      </c>
      <c r="G63" s="274"/>
      <c r="H63" s="275"/>
      <c r="I63" s="273">
        <v>0</v>
      </c>
      <c r="J63" s="274"/>
      <c r="K63" s="275"/>
      <c r="L63" s="302">
        <v>0</v>
      </c>
      <c r="M63" s="303"/>
      <c r="N63" s="304"/>
    </row>
    <row r="64" spans="1:14" ht="16.5" thickTop="1" thickBot="1" x14ac:dyDescent="0.3">
      <c r="A64" s="373"/>
      <c r="B64" s="350"/>
      <c r="C64" s="19" t="s">
        <v>137</v>
      </c>
      <c r="D64" s="139"/>
      <c r="E64" s="130"/>
      <c r="F64" s="273">
        <v>0</v>
      </c>
      <c r="G64" s="274"/>
      <c r="H64" s="275"/>
      <c r="I64" s="273">
        <v>0</v>
      </c>
      <c r="J64" s="274"/>
      <c r="K64" s="275"/>
      <c r="L64" s="302">
        <v>0</v>
      </c>
      <c r="M64" s="303"/>
      <c r="N64" s="304"/>
    </row>
    <row r="65" spans="1:14" ht="16.5" thickTop="1" thickBot="1" x14ac:dyDescent="0.3">
      <c r="A65" s="373"/>
      <c r="B65" s="350"/>
      <c r="C65" s="19" t="s">
        <v>138</v>
      </c>
      <c r="D65" s="139"/>
      <c r="E65" s="130"/>
      <c r="F65" s="273">
        <v>0</v>
      </c>
      <c r="G65" s="274"/>
      <c r="H65" s="275"/>
      <c r="I65" s="273">
        <v>0</v>
      </c>
      <c r="J65" s="274"/>
      <c r="K65" s="275"/>
      <c r="L65" s="302">
        <v>0</v>
      </c>
      <c r="M65" s="303"/>
      <c r="N65" s="304"/>
    </row>
    <row r="66" spans="1:14" ht="16.5" thickTop="1" thickBot="1" x14ac:dyDescent="0.3">
      <c r="A66" s="373"/>
      <c r="B66" s="350"/>
      <c r="C66" s="19" t="s">
        <v>139</v>
      </c>
      <c r="D66" s="139"/>
      <c r="E66" s="130"/>
      <c r="F66" s="305">
        <v>1</v>
      </c>
      <c r="G66" s="306"/>
      <c r="H66" s="307"/>
      <c r="I66" s="305">
        <v>3</v>
      </c>
      <c r="J66" s="306"/>
      <c r="K66" s="307"/>
      <c r="L66" s="299">
        <v>1</v>
      </c>
      <c r="M66" s="300"/>
      <c r="N66" s="301"/>
    </row>
    <row r="67" spans="1:14" ht="16.5" thickTop="1" thickBot="1" x14ac:dyDescent="0.3">
      <c r="A67" s="373"/>
      <c r="B67" s="350"/>
      <c r="C67" s="17"/>
      <c r="D67" s="151"/>
      <c r="E67" s="119"/>
      <c r="F67" s="296">
        <f>SUM(F41:H66)</f>
        <v>63</v>
      </c>
      <c r="G67" s="297"/>
      <c r="H67" s="298"/>
      <c r="I67" s="296">
        <f>SUM(I41:K66)</f>
        <v>111</v>
      </c>
      <c r="J67" s="297"/>
      <c r="K67" s="298"/>
      <c r="L67" s="440">
        <f>SUM(L41:N66)</f>
        <v>87</v>
      </c>
      <c r="M67" s="441"/>
      <c r="N67" s="442"/>
    </row>
    <row r="68" spans="1:14" ht="16.5" thickTop="1" thickBot="1" x14ac:dyDescent="0.3">
      <c r="A68" s="373"/>
      <c r="B68" s="354" t="s">
        <v>15</v>
      </c>
      <c r="C68" s="28" t="s">
        <v>140</v>
      </c>
      <c r="D68" s="120">
        <v>0.95</v>
      </c>
      <c r="E68" s="122" t="s">
        <v>97</v>
      </c>
      <c r="F68" s="409">
        <v>62</v>
      </c>
      <c r="G68" s="217"/>
      <c r="H68" s="276">
        <f>(F68/F69)</f>
        <v>0.88571428571428568</v>
      </c>
      <c r="I68" s="409">
        <v>105</v>
      </c>
      <c r="J68" s="217"/>
      <c r="K68" s="278">
        <f>(I68/I69)</f>
        <v>0.92920353982300885</v>
      </c>
      <c r="L68" s="193">
        <v>90</v>
      </c>
      <c r="M68" s="448"/>
      <c r="N68" s="276">
        <f>L68/L69</f>
        <v>0.8910891089108911</v>
      </c>
    </row>
    <row r="69" spans="1:14" ht="16.5" thickTop="1" thickBot="1" x14ac:dyDescent="0.3">
      <c r="A69" s="373"/>
      <c r="B69" s="354"/>
      <c r="C69" s="15" t="s">
        <v>141</v>
      </c>
      <c r="D69" s="121"/>
      <c r="E69" s="123"/>
      <c r="F69" s="447">
        <v>70</v>
      </c>
      <c r="G69" s="205"/>
      <c r="H69" s="277"/>
      <c r="I69" s="447">
        <v>113</v>
      </c>
      <c r="J69" s="205"/>
      <c r="K69" s="279"/>
      <c r="L69" s="196">
        <v>101</v>
      </c>
      <c r="M69" s="449"/>
      <c r="N69" s="277"/>
    </row>
    <row r="70" spans="1:14" ht="16.5" thickTop="1" thickBot="1" x14ac:dyDescent="0.3">
      <c r="A70" s="374"/>
      <c r="B70" s="354"/>
      <c r="C70" s="9"/>
      <c r="D70" s="9"/>
      <c r="E70" s="9"/>
      <c r="F70" s="280">
        <f>H68</f>
        <v>0.88571428571428568</v>
      </c>
      <c r="G70" s="281"/>
      <c r="H70" s="282"/>
      <c r="I70" s="283">
        <f>(F70+K68)/2</f>
        <v>0.90745891276864721</v>
      </c>
      <c r="J70" s="284"/>
      <c r="K70" s="285"/>
      <c r="L70" s="465">
        <f>(I70+N68)/2</f>
        <v>0.89927401083976921</v>
      </c>
      <c r="M70" s="284"/>
      <c r="N70" s="466"/>
    </row>
    <row r="71" spans="1:14" ht="16.5" thickTop="1" thickBot="1" x14ac:dyDescent="0.3">
      <c r="A71" s="347" t="s">
        <v>16</v>
      </c>
      <c r="B71" s="354" t="s">
        <v>17</v>
      </c>
      <c r="C71" s="28" t="s">
        <v>142</v>
      </c>
      <c r="D71" s="120">
        <v>1</v>
      </c>
      <c r="E71" s="122" t="s">
        <v>97</v>
      </c>
      <c r="F71" s="181">
        <v>6410300191286</v>
      </c>
      <c r="G71" s="182"/>
      <c r="H71" s="207">
        <f>(F71/F72)</f>
        <v>0.9784456633869939</v>
      </c>
      <c r="I71" s="494">
        <v>6435732922055.1699</v>
      </c>
      <c r="J71" s="182"/>
      <c r="K71" s="207">
        <f>(I71/I72)</f>
        <v>0.99857998628442246</v>
      </c>
      <c r="L71" s="458">
        <v>6493983771349.3301</v>
      </c>
      <c r="M71" s="458"/>
      <c r="N71" s="276">
        <f>(L71/L72)</f>
        <v>1.0124267703636967</v>
      </c>
    </row>
    <row r="72" spans="1:14" ht="16.5" thickTop="1" thickBot="1" x14ac:dyDescent="0.3">
      <c r="A72" s="348"/>
      <c r="B72" s="354"/>
      <c r="C72" s="15" t="s">
        <v>143</v>
      </c>
      <c r="D72" s="121"/>
      <c r="E72" s="123"/>
      <c r="F72" s="95">
        <v>6551513723405</v>
      </c>
      <c r="G72" s="96"/>
      <c r="H72" s="208"/>
      <c r="I72" s="437">
        <v>6444884746790.9297</v>
      </c>
      <c r="J72" s="96"/>
      <c r="K72" s="208"/>
      <c r="L72" s="462">
        <v>6414275048274.8301</v>
      </c>
      <c r="M72" s="462"/>
      <c r="N72" s="461"/>
    </row>
    <row r="73" spans="1:14" ht="21" customHeight="1" thickTop="1" thickBot="1" x14ac:dyDescent="0.3">
      <c r="A73" s="348"/>
      <c r="B73" s="350" t="s">
        <v>18</v>
      </c>
      <c r="C73" s="27" t="s">
        <v>144</v>
      </c>
      <c r="D73" s="138">
        <v>0.6</v>
      </c>
      <c r="E73" s="118" t="s">
        <v>97</v>
      </c>
      <c r="F73" s="433">
        <v>34934934811</v>
      </c>
      <c r="G73" s="434"/>
      <c r="H73" s="323">
        <f>(F73/F74)</f>
        <v>0.46135053578884</v>
      </c>
      <c r="I73" s="438">
        <v>34374270419.699997</v>
      </c>
      <c r="J73" s="434"/>
      <c r="K73" s="323">
        <f>(I73/I74)</f>
        <v>0.44834100890995565</v>
      </c>
      <c r="L73" s="463">
        <v>33357145046.029999</v>
      </c>
      <c r="M73" s="463"/>
      <c r="N73" s="271">
        <f>(L73/L74)</f>
        <v>0.41583373135256124</v>
      </c>
    </row>
    <row r="74" spans="1:14" ht="21" customHeight="1" thickTop="1" thickBot="1" x14ac:dyDescent="0.3">
      <c r="A74" s="348"/>
      <c r="B74" s="350"/>
      <c r="C74" s="17" t="s">
        <v>145</v>
      </c>
      <c r="D74" s="151"/>
      <c r="E74" s="119"/>
      <c r="F74" s="435">
        <v>75723191155</v>
      </c>
      <c r="G74" s="436"/>
      <c r="H74" s="324"/>
      <c r="I74" s="439">
        <v>76669922529</v>
      </c>
      <c r="J74" s="436"/>
      <c r="K74" s="324"/>
      <c r="L74" s="464">
        <v>80217506496</v>
      </c>
      <c r="M74" s="464"/>
      <c r="N74" s="272"/>
    </row>
    <row r="75" spans="1:14" ht="16.5" thickTop="1" thickBot="1" x14ac:dyDescent="0.3">
      <c r="A75" s="348"/>
      <c r="B75" s="6" t="s">
        <v>19</v>
      </c>
      <c r="C75" s="20" t="s">
        <v>146</v>
      </c>
      <c r="D75" s="16">
        <v>0.01</v>
      </c>
      <c r="E75" s="4" t="s">
        <v>97</v>
      </c>
      <c r="F75" s="286">
        <v>6.3700000000000007E-2</v>
      </c>
      <c r="G75" s="287"/>
      <c r="H75" s="45">
        <f>(F75-3.7%)</f>
        <v>2.6700000000000002E-2</v>
      </c>
      <c r="I75" s="286">
        <v>6.7500000000000004E-2</v>
      </c>
      <c r="J75" s="287"/>
      <c r="K75" s="45">
        <f>(I75-3.01%)</f>
        <v>3.7400000000000003E-2</v>
      </c>
      <c r="L75" s="97">
        <v>6.8000000000000005E-2</v>
      </c>
      <c r="M75" s="98"/>
      <c r="N75" s="52">
        <f>(L75-3.21%)</f>
        <v>3.5900000000000008E-2</v>
      </c>
    </row>
    <row r="76" spans="1:14" ht="25.5" thickTop="1" thickBot="1" x14ac:dyDescent="0.3">
      <c r="A76" s="349"/>
      <c r="B76" s="7" t="s">
        <v>20</v>
      </c>
      <c r="C76" s="7" t="s">
        <v>147</v>
      </c>
      <c r="D76" s="29">
        <v>0.01</v>
      </c>
      <c r="E76" s="3" t="s">
        <v>97</v>
      </c>
      <c r="F76" s="288">
        <v>5.7000000000000002E-2</v>
      </c>
      <c r="G76" s="289"/>
      <c r="H76" s="46">
        <f>(F76-3.7%)</f>
        <v>1.9999999999999997E-2</v>
      </c>
      <c r="I76" s="288">
        <v>5.5199999999999999E-2</v>
      </c>
      <c r="J76" s="289"/>
      <c r="K76" s="46">
        <f>(I76-3.01%)</f>
        <v>2.5100000000000001E-2</v>
      </c>
      <c r="L76" s="288">
        <v>5.5199999999999999E-2</v>
      </c>
      <c r="M76" s="289"/>
      <c r="N76" s="53">
        <f>(L76-3.21%)</f>
        <v>2.3100000000000002E-2</v>
      </c>
    </row>
    <row r="77" spans="1:14" ht="16.5" hidden="1" thickTop="1" thickBot="1" x14ac:dyDescent="0.3">
      <c r="A77" s="347" t="s">
        <v>21</v>
      </c>
      <c r="B77" s="5" t="s">
        <v>22</v>
      </c>
      <c r="C77" s="5" t="s">
        <v>148</v>
      </c>
      <c r="D77" s="30">
        <v>0</v>
      </c>
      <c r="E77" s="8" t="s">
        <v>97</v>
      </c>
      <c r="F77" s="105" t="s">
        <v>84</v>
      </c>
      <c r="G77" s="106"/>
      <c r="H77" s="86"/>
      <c r="I77" s="105" t="s">
        <v>84</v>
      </c>
      <c r="J77" s="106"/>
      <c r="K77" s="86"/>
      <c r="L77" s="105" t="s">
        <v>84</v>
      </c>
      <c r="M77" s="106"/>
      <c r="N77" s="86"/>
    </row>
    <row r="78" spans="1:14" ht="25.5" hidden="1" thickTop="1" thickBot="1" x14ac:dyDescent="0.3">
      <c r="A78" s="348"/>
      <c r="B78" s="7" t="s">
        <v>23</v>
      </c>
      <c r="C78" s="7" t="s">
        <v>237</v>
      </c>
      <c r="D78" s="29">
        <v>0</v>
      </c>
      <c r="E78" s="3" t="s">
        <v>97</v>
      </c>
      <c r="F78" s="105" t="s">
        <v>84</v>
      </c>
      <c r="G78" s="106"/>
      <c r="H78" s="86"/>
      <c r="I78" s="105" t="s">
        <v>84</v>
      </c>
      <c r="J78" s="106"/>
      <c r="K78" s="86"/>
      <c r="L78" s="105" t="s">
        <v>84</v>
      </c>
      <c r="M78" s="106"/>
      <c r="N78" s="86"/>
    </row>
    <row r="79" spans="1:14" ht="16.5" hidden="1" thickTop="1" thickBot="1" x14ac:dyDescent="0.3">
      <c r="A79" s="348"/>
      <c r="B79" s="424" t="s">
        <v>24</v>
      </c>
      <c r="C79" s="21" t="s">
        <v>149</v>
      </c>
      <c r="D79" s="290">
        <v>0.75</v>
      </c>
      <c r="E79" s="293" t="s">
        <v>97</v>
      </c>
      <c r="F79" s="105" t="s">
        <v>84</v>
      </c>
      <c r="G79" s="106"/>
      <c r="H79" s="86"/>
      <c r="I79" s="105" t="s">
        <v>84</v>
      </c>
      <c r="J79" s="106"/>
      <c r="K79" s="86"/>
      <c r="L79" s="105" t="s">
        <v>84</v>
      </c>
      <c r="M79" s="106"/>
      <c r="N79" s="86"/>
    </row>
    <row r="80" spans="1:14" ht="16.5" hidden="1" thickTop="1" thickBot="1" x14ac:dyDescent="0.3">
      <c r="A80" s="348"/>
      <c r="B80" s="424"/>
      <c r="C80" s="22" t="s">
        <v>150</v>
      </c>
      <c r="D80" s="291"/>
      <c r="E80" s="294"/>
      <c r="F80" s="105" t="s">
        <v>84</v>
      </c>
      <c r="G80" s="106"/>
      <c r="H80" s="86"/>
      <c r="I80" s="105" t="s">
        <v>84</v>
      </c>
      <c r="J80" s="106"/>
      <c r="K80" s="86"/>
      <c r="L80" s="105" t="s">
        <v>84</v>
      </c>
      <c r="M80" s="106"/>
      <c r="N80" s="86"/>
    </row>
    <row r="81" spans="1:14" ht="16.5" hidden="1" thickTop="1" thickBot="1" x14ac:dyDescent="0.3">
      <c r="A81" s="348"/>
      <c r="B81" s="424"/>
      <c r="C81" s="22" t="s">
        <v>151</v>
      </c>
      <c r="D81" s="291"/>
      <c r="E81" s="294"/>
      <c r="F81" s="105" t="s">
        <v>84</v>
      </c>
      <c r="G81" s="106"/>
      <c r="H81" s="86"/>
      <c r="I81" s="105" t="s">
        <v>84</v>
      </c>
      <c r="J81" s="106"/>
      <c r="K81" s="86"/>
      <c r="L81" s="105" t="s">
        <v>84</v>
      </c>
      <c r="M81" s="106"/>
      <c r="N81" s="86"/>
    </row>
    <row r="82" spans="1:14" ht="16.5" hidden="1" thickTop="1" thickBot="1" x14ac:dyDescent="0.3">
      <c r="A82" s="348"/>
      <c r="B82" s="424"/>
      <c r="C82" s="23" t="s">
        <v>152</v>
      </c>
      <c r="D82" s="292"/>
      <c r="E82" s="295"/>
      <c r="F82" s="105" t="s">
        <v>84</v>
      </c>
      <c r="G82" s="106"/>
      <c r="H82" s="86"/>
      <c r="I82" s="105" t="s">
        <v>84</v>
      </c>
      <c r="J82" s="106"/>
      <c r="K82" s="86"/>
      <c r="L82" s="105" t="s">
        <v>84</v>
      </c>
      <c r="M82" s="106"/>
      <c r="N82" s="86"/>
    </row>
    <row r="83" spans="1:14" ht="16.5" hidden="1" thickTop="1" thickBot="1" x14ac:dyDescent="0.3">
      <c r="A83" s="348"/>
      <c r="B83" s="350" t="s">
        <v>25</v>
      </c>
      <c r="C83" s="18" t="s">
        <v>153</v>
      </c>
      <c r="D83" s="140"/>
      <c r="E83" s="118" t="s">
        <v>97</v>
      </c>
      <c r="F83" s="105" t="s">
        <v>84</v>
      </c>
      <c r="G83" s="106"/>
      <c r="H83" s="103"/>
      <c r="I83" s="105" t="s">
        <v>84</v>
      </c>
      <c r="J83" s="106"/>
      <c r="K83" s="103"/>
      <c r="L83" s="105" t="s">
        <v>84</v>
      </c>
      <c r="M83" s="106"/>
      <c r="N83" s="103"/>
    </row>
    <row r="84" spans="1:14" ht="16.5" hidden="1" thickTop="1" thickBot="1" x14ac:dyDescent="0.3">
      <c r="A84" s="348"/>
      <c r="B84" s="350"/>
      <c r="C84" s="17" t="s">
        <v>154</v>
      </c>
      <c r="D84" s="151"/>
      <c r="E84" s="119"/>
      <c r="F84" s="105" t="s">
        <v>84</v>
      </c>
      <c r="G84" s="106"/>
      <c r="H84" s="104"/>
      <c r="I84" s="105" t="s">
        <v>84</v>
      </c>
      <c r="J84" s="106"/>
      <c r="K84" s="104"/>
      <c r="L84" s="105" t="s">
        <v>84</v>
      </c>
      <c r="M84" s="106"/>
      <c r="N84" s="104"/>
    </row>
    <row r="85" spans="1:14" ht="16.5" thickTop="1" thickBot="1" x14ac:dyDescent="0.3">
      <c r="A85" s="347" t="s">
        <v>26</v>
      </c>
      <c r="B85" s="350" t="s">
        <v>27</v>
      </c>
      <c r="C85" s="18" t="s">
        <v>155</v>
      </c>
      <c r="D85" s="140" t="s">
        <v>86</v>
      </c>
      <c r="E85" s="118" t="s">
        <v>97</v>
      </c>
      <c r="F85" s="257">
        <v>1</v>
      </c>
      <c r="G85" s="258"/>
      <c r="H85" s="252"/>
      <c r="I85" s="252">
        <v>1</v>
      </c>
      <c r="J85" s="252"/>
      <c r="K85" s="252"/>
      <c r="L85" s="459">
        <v>0</v>
      </c>
      <c r="M85" s="459"/>
      <c r="N85" s="460"/>
    </row>
    <row r="86" spans="1:14" ht="16.5" thickTop="1" thickBot="1" x14ac:dyDescent="0.3">
      <c r="A86" s="348"/>
      <c r="B86" s="350"/>
      <c r="C86" s="19" t="s">
        <v>156</v>
      </c>
      <c r="D86" s="139"/>
      <c r="E86" s="130"/>
      <c r="F86" s="259">
        <v>1</v>
      </c>
      <c r="G86" s="260"/>
      <c r="H86" s="253"/>
      <c r="I86" s="253">
        <v>3</v>
      </c>
      <c r="J86" s="253"/>
      <c r="K86" s="253"/>
      <c r="L86" s="467">
        <v>0</v>
      </c>
      <c r="M86" s="467"/>
      <c r="N86" s="468"/>
    </row>
    <row r="87" spans="1:14" ht="16.5" thickTop="1" thickBot="1" x14ac:dyDescent="0.3">
      <c r="A87" s="348"/>
      <c r="B87" s="350"/>
      <c r="C87" s="19" t="s">
        <v>157</v>
      </c>
      <c r="D87" s="139"/>
      <c r="E87" s="130"/>
      <c r="F87" s="261">
        <v>0</v>
      </c>
      <c r="G87" s="262"/>
      <c r="H87" s="254"/>
      <c r="I87" s="254">
        <v>0</v>
      </c>
      <c r="J87" s="254"/>
      <c r="K87" s="254"/>
      <c r="L87" s="467">
        <v>0</v>
      </c>
      <c r="M87" s="467"/>
      <c r="N87" s="468"/>
    </row>
    <row r="88" spans="1:14" ht="16.5" thickTop="1" thickBot="1" x14ac:dyDescent="0.3">
      <c r="A88" s="348"/>
      <c r="B88" s="350"/>
      <c r="C88" s="19" t="s">
        <v>158</v>
      </c>
      <c r="D88" s="139"/>
      <c r="E88" s="130"/>
      <c r="F88" s="261">
        <v>0</v>
      </c>
      <c r="G88" s="262"/>
      <c r="H88" s="254"/>
      <c r="I88" s="254">
        <v>0</v>
      </c>
      <c r="J88" s="254"/>
      <c r="K88" s="254"/>
      <c r="L88" s="467">
        <v>3</v>
      </c>
      <c r="M88" s="467"/>
      <c r="N88" s="468"/>
    </row>
    <row r="89" spans="1:14" ht="16.5" thickTop="1" thickBot="1" x14ac:dyDescent="0.3">
      <c r="A89" s="348"/>
      <c r="B89" s="350"/>
      <c r="C89" s="19" t="s">
        <v>159</v>
      </c>
      <c r="D89" s="139"/>
      <c r="E89" s="130"/>
      <c r="F89" s="259">
        <v>0</v>
      </c>
      <c r="G89" s="260"/>
      <c r="H89" s="253"/>
      <c r="I89" s="253">
        <v>0</v>
      </c>
      <c r="J89" s="253"/>
      <c r="K89" s="253"/>
      <c r="L89" s="467">
        <v>0</v>
      </c>
      <c r="M89" s="467"/>
      <c r="N89" s="468"/>
    </row>
    <row r="90" spans="1:14" ht="16.5" thickTop="1" thickBot="1" x14ac:dyDescent="0.3">
      <c r="A90" s="348"/>
      <c r="B90" s="350"/>
      <c r="C90" s="19" t="s">
        <v>160</v>
      </c>
      <c r="D90" s="139"/>
      <c r="E90" s="130"/>
      <c r="F90" s="259">
        <v>0</v>
      </c>
      <c r="G90" s="260"/>
      <c r="H90" s="253"/>
      <c r="I90" s="253">
        <v>0</v>
      </c>
      <c r="J90" s="253"/>
      <c r="K90" s="253"/>
      <c r="L90" s="467">
        <v>0</v>
      </c>
      <c r="M90" s="467"/>
      <c r="N90" s="468"/>
    </row>
    <row r="91" spans="1:14" ht="16.5" thickTop="1" thickBot="1" x14ac:dyDescent="0.3">
      <c r="A91" s="348"/>
      <c r="B91" s="350"/>
      <c r="C91" s="19" t="s">
        <v>161</v>
      </c>
      <c r="D91" s="139"/>
      <c r="E91" s="130"/>
      <c r="F91" s="259">
        <v>0</v>
      </c>
      <c r="G91" s="260"/>
      <c r="H91" s="253"/>
      <c r="I91" s="253">
        <v>0</v>
      </c>
      <c r="J91" s="253"/>
      <c r="K91" s="253"/>
      <c r="L91" s="467">
        <v>0</v>
      </c>
      <c r="M91" s="467"/>
      <c r="N91" s="468"/>
    </row>
    <row r="92" spans="1:14" ht="16.5" thickTop="1" thickBot="1" x14ac:dyDescent="0.3">
      <c r="A92" s="348"/>
      <c r="B92" s="350"/>
      <c r="C92" s="19" t="s">
        <v>162</v>
      </c>
      <c r="D92" s="139"/>
      <c r="E92" s="130"/>
      <c r="F92" s="259">
        <v>2</v>
      </c>
      <c r="G92" s="260"/>
      <c r="H92" s="253"/>
      <c r="I92" s="253">
        <v>0</v>
      </c>
      <c r="J92" s="253"/>
      <c r="K92" s="253"/>
      <c r="L92" s="467">
        <v>0</v>
      </c>
      <c r="M92" s="467"/>
      <c r="N92" s="468"/>
    </row>
    <row r="93" spans="1:14" ht="16.5" thickTop="1" thickBot="1" x14ac:dyDescent="0.3">
      <c r="A93" s="348"/>
      <c r="B93" s="350"/>
      <c r="C93" s="19" t="s">
        <v>163</v>
      </c>
      <c r="D93" s="139"/>
      <c r="E93" s="130"/>
      <c r="F93" s="269">
        <v>0</v>
      </c>
      <c r="G93" s="270"/>
      <c r="H93" s="265"/>
      <c r="I93" s="265">
        <v>0</v>
      </c>
      <c r="J93" s="265"/>
      <c r="K93" s="265"/>
      <c r="L93" s="495">
        <v>0</v>
      </c>
      <c r="M93" s="495"/>
      <c r="N93" s="496"/>
    </row>
    <row r="94" spans="1:14" ht="16.5" thickTop="1" thickBot="1" x14ac:dyDescent="0.3">
      <c r="A94" s="348"/>
      <c r="B94" s="350"/>
      <c r="C94" s="17"/>
      <c r="D94" s="151"/>
      <c r="E94" s="119"/>
      <c r="F94" s="249">
        <f>SUM(F85:H93)</f>
        <v>4</v>
      </c>
      <c r="G94" s="250"/>
      <c r="H94" s="251"/>
      <c r="I94" s="251">
        <f>SUM(I85:K93)</f>
        <v>4</v>
      </c>
      <c r="J94" s="251"/>
      <c r="K94" s="266"/>
      <c r="L94" s="497">
        <f>SUM(L85:N93)</f>
        <v>3</v>
      </c>
      <c r="M94" s="498"/>
      <c r="N94" s="499"/>
    </row>
    <row r="95" spans="1:14" ht="16.5" thickTop="1" thickBot="1" x14ac:dyDescent="0.3">
      <c r="A95" s="348"/>
      <c r="B95" s="354" t="s">
        <v>28</v>
      </c>
      <c r="C95" s="28" t="s">
        <v>164</v>
      </c>
      <c r="D95" s="120">
        <v>1</v>
      </c>
      <c r="E95" s="122" t="s">
        <v>97</v>
      </c>
      <c r="F95" s="126">
        <v>82</v>
      </c>
      <c r="G95" s="127"/>
      <c r="H95" s="263">
        <f>(F95/F96)</f>
        <v>1</v>
      </c>
      <c r="I95" s="267">
        <v>117</v>
      </c>
      <c r="J95" s="127"/>
      <c r="K95" s="263">
        <f>(I95/I96)</f>
        <v>1</v>
      </c>
      <c r="L95" s="475">
        <v>100</v>
      </c>
      <c r="M95" s="475"/>
      <c r="N95" s="124">
        <f>L95/L96</f>
        <v>0.95238095238095233</v>
      </c>
    </row>
    <row r="96" spans="1:14" ht="16.5" thickTop="1" thickBot="1" x14ac:dyDescent="0.3">
      <c r="A96" s="348"/>
      <c r="B96" s="354"/>
      <c r="C96" s="15" t="s">
        <v>165</v>
      </c>
      <c r="D96" s="121"/>
      <c r="E96" s="123"/>
      <c r="F96" s="128">
        <v>82</v>
      </c>
      <c r="G96" s="129"/>
      <c r="H96" s="264"/>
      <c r="I96" s="268">
        <v>117</v>
      </c>
      <c r="J96" s="129"/>
      <c r="K96" s="264"/>
      <c r="L96" s="476">
        <v>105</v>
      </c>
      <c r="M96" s="476"/>
      <c r="N96" s="125"/>
    </row>
    <row r="97" spans="1:14" ht="13.5" customHeight="1" thickTop="1" thickBot="1" x14ac:dyDescent="0.3">
      <c r="A97" s="348"/>
      <c r="B97" s="140" t="s">
        <v>29</v>
      </c>
      <c r="C97" s="158"/>
      <c r="D97" s="158" t="s">
        <v>86</v>
      </c>
      <c r="E97" s="118" t="s">
        <v>97</v>
      </c>
      <c r="F97" s="56" t="s">
        <v>253</v>
      </c>
      <c r="G97" s="58" t="s">
        <v>257</v>
      </c>
      <c r="H97" s="56" t="s">
        <v>258</v>
      </c>
      <c r="I97" s="57" t="s">
        <v>253</v>
      </c>
      <c r="J97" s="56" t="s">
        <v>257</v>
      </c>
      <c r="K97" s="58" t="s">
        <v>258</v>
      </c>
      <c r="L97" s="57" t="s">
        <v>253</v>
      </c>
      <c r="M97" s="56" t="s">
        <v>257</v>
      </c>
      <c r="N97" s="58" t="s">
        <v>258</v>
      </c>
    </row>
    <row r="98" spans="1:14" x14ac:dyDescent="0.25">
      <c r="A98" s="348"/>
      <c r="B98" s="139"/>
      <c r="C98" s="203"/>
      <c r="D98" s="203"/>
      <c r="E98" s="130"/>
      <c r="F98" s="59" t="s">
        <v>252</v>
      </c>
      <c r="G98" s="68">
        <v>0</v>
      </c>
      <c r="H98" s="64">
        <v>0</v>
      </c>
      <c r="I98" s="73" t="s">
        <v>252</v>
      </c>
      <c r="J98" s="71">
        <v>91</v>
      </c>
      <c r="K98" s="64">
        <v>31</v>
      </c>
      <c r="L98" s="73" t="s">
        <v>252</v>
      </c>
      <c r="M98" s="79">
        <v>124</v>
      </c>
      <c r="N98" s="77">
        <v>78</v>
      </c>
    </row>
    <row r="99" spans="1:14" x14ac:dyDescent="0.25">
      <c r="A99" s="348"/>
      <c r="B99" s="139"/>
      <c r="C99" s="203"/>
      <c r="D99" s="203"/>
      <c r="E99" s="130"/>
      <c r="F99" s="60" t="s">
        <v>254</v>
      </c>
      <c r="G99" s="69">
        <v>0</v>
      </c>
      <c r="H99" s="65" t="s">
        <v>259</v>
      </c>
      <c r="I99" s="74" t="s">
        <v>254</v>
      </c>
      <c r="J99" s="69" t="s">
        <v>259</v>
      </c>
      <c r="K99" s="65" t="s">
        <v>259</v>
      </c>
      <c r="L99" s="74" t="s">
        <v>254</v>
      </c>
      <c r="M99" s="80" t="s">
        <v>259</v>
      </c>
      <c r="N99" s="50" t="s">
        <v>259</v>
      </c>
    </row>
    <row r="100" spans="1:14" x14ac:dyDescent="0.25">
      <c r="A100" s="348"/>
      <c r="B100" s="139"/>
      <c r="C100" s="203"/>
      <c r="D100" s="203"/>
      <c r="E100" s="130"/>
      <c r="F100" s="60" t="s">
        <v>255</v>
      </c>
      <c r="G100" s="69">
        <v>0</v>
      </c>
      <c r="H100" s="65">
        <v>0</v>
      </c>
      <c r="I100" s="74" t="s">
        <v>255</v>
      </c>
      <c r="J100" s="69">
        <v>91</v>
      </c>
      <c r="K100" s="65">
        <v>31</v>
      </c>
      <c r="L100" s="74" t="s">
        <v>255</v>
      </c>
      <c r="M100" s="80">
        <v>124</v>
      </c>
      <c r="N100" s="50">
        <v>78</v>
      </c>
    </row>
    <row r="101" spans="1:14" ht="15.75" thickBot="1" x14ac:dyDescent="0.3">
      <c r="A101" s="348"/>
      <c r="B101" s="139"/>
      <c r="C101" s="203"/>
      <c r="D101" s="203"/>
      <c r="E101" s="130"/>
      <c r="F101" s="61" t="s">
        <v>256</v>
      </c>
      <c r="G101" s="70" t="s">
        <v>259</v>
      </c>
      <c r="H101" s="66" t="s">
        <v>259</v>
      </c>
      <c r="I101" s="75" t="s">
        <v>256</v>
      </c>
      <c r="J101" s="70" t="s">
        <v>259</v>
      </c>
      <c r="K101" s="66" t="s">
        <v>259</v>
      </c>
      <c r="L101" s="75" t="s">
        <v>256</v>
      </c>
      <c r="M101" s="81" t="s">
        <v>259</v>
      </c>
      <c r="N101" s="78" t="s">
        <v>259</v>
      </c>
    </row>
    <row r="102" spans="1:14" ht="13.5" customHeight="1" thickBot="1" x14ac:dyDescent="0.3">
      <c r="A102" s="348"/>
      <c r="B102" s="139"/>
      <c r="C102" s="203"/>
      <c r="D102" s="203"/>
      <c r="E102" s="130"/>
      <c r="F102" s="62" t="s">
        <v>238</v>
      </c>
      <c r="G102" s="56" t="s">
        <v>257</v>
      </c>
      <c r="H102" s="58" t="s">
        <v>258</v>
      </c>
      <c r="I102" s="57" t="s">
        <v>238</v>
      </c>
      <c r="J102" s="56" t="s">
        <v>257</v>
      </c>
      <c r="K102" s="58" t="s">
        <v>258</v>
      </c>
      <c r="L102" s="57" t="s">
        <v>238</v>
      </c>
      <c r="M102" s="56" t="s">
        <v>257</v>
      </c>
      <c r="N102" s="58" t="s">
        <v>258</v>
      </c>
    </row>
    <row r="103" spans="1:14" x14ac:dyDescent="0.25">
      <c r="A103" s="348"/>
      <c r="B103" s="139"/>
      <c r="C103" s="203"/>
      <c r="D103" s="203"/>
      <c r="E103" s="130"/>
      <c r="F103" s="59" t="s">
        <v>252</v>
      </c>
      <c r="G103" s="71">
        <v>38</v>
      </c>
      <c r="H103" s="64">
        <v>71</v>
      </c>
      <c r="I103" s="73" t="s">
        <v>252</v>
      </c>
      <c r="J103" s="71">
        <v>22</v>
      </c>
      <c r="K103" s="64">
        <v>125</v>
      </c>
      <c r="L103" s="73" t="s">
        <v>252</v>
      </c>
      <c r="M103" s="79">
        <v>14</v>
      </c>
      <c r="N103" s="77">
        <v>83</v>
      </c>
    </row>
    <row r="104" spans="1:14" x14ac:dyDescent="0.25">
      <c r="A104" s="348"/>
      <c r="B104" s="139"/>
      <c r="C104" s="203"/>
      <c r="D104" s="203"/>
      <c r="E104" s="130"/>
      <c r="F104" s="60" t="s">
        <v>254</v>
      </c>
      <c r="G104" s="69" t="s">
        <v>259</v>
      </c>
      <c r="H104" s="65" t="s">
        <v>259</v>
      </c>
      <c r="I104" s="74" t="s">
        <v>254</v>
      </c>
      <c r="J104" s="69" t="s">
        <v>259</v>
      </c>
      <c r="K104" s="65" t="s">
        <v>259</v>
      </c>
      <c r="L104" s="74" t="s">
        <v>254</v>
      </c>
      <c r="M104" s="80" t="s">
        <v>259</v>
      </c>
      <c r="N104" s="50" t="s">
        <v>259</v>
      </c>
    </row>
    <row r="105" spans="1:14" ht="16.5" customHeight="1" x14ac:dyDescent="0.25">
      <c r="A105" s="348"/>
      <c r="B105" s="139"/>
      <c r="C105" s="203"/>
      <c r="D105" s="203"/>
      <c r="E105" s="130"/>
      <c r="F105" s="60" t="s">
        <v>255</v>
      </c>
      <c r="G105" s="69">
        <v>38</v>
      </c>
      <c r="H105" s="65">
        <v>71</v>
      </c>
      <c r="I105" s="74" t="s">
        <v>255</v>
      </c>
      <c r="J105" s="69">
        <v>22</v>
      </c>
      <c r="K105" s="65">
        <v>125</v>
      </c>
      <c r="L105" s="74" t="s">
        <v>255</v>
      </c>
      <c r="M105" s="80">
        <v>14</v>
      </c>
      <c r="N105" s="50">
        <v>83</v>
      </c>
    </row>
    <row r="106" spans="1:14" ht="15.75" thickBot="1" x14ac:dyDescent="0.3">
      <c r="A106" s="348"/>
      <c r="B106" s="139"/>
      <c r="C106" s="203"/>
      <c r="D106" s="203"/>
      <c r="E106" s="130"/>
      <c r="F106" s="61" t="s">
        <v>256</v>
      </c>
      <c r="G106" s="70" t="s">
        <v>259</v>
      </c>
      <c r="H106" s="66">
        <v>0</v>
      </c>
      <c r="I106" s="75" t="s">
        <v>256</v>
      </c>
      <c r="J106" s="70" t="s">
        <v>259</v>
      </c>
      <c r="K106" s="66">
        <v>78</v>
      </c>
      <c r="L106" s="75" t="s">
        <v>256</v>
      </c>
      <c r="M106" s="81" t="s">
        <v>259</v>
      </c>
      <c r="N106" s="78">
        <v>79</v>
      </c>
    </row>
    <row r="107" spans="1:14" ht="13.5" customHeight="1" thickBot="1" x14ac:dyDescent="0.3">
      <c r="A107" s="348"/>
      <c r="B107" s="139"/>
      <c r="C107" s="203"/>
      <c r="D107" s="203"/>
      <c r="E107" s="130"/>
      <c r="F107" s="62" t="s">
        <v>239</v>
      </c>
      <c r="G107" s="56" t="s">
        <v>257</v>
      </c>
      <c r="H107" s="58" t="s">
        <v>258</v>
      </c>
      <c r="I107" s="57" t="s">
        <v>239</v>
      </c>
      <c r="J107" s="56" t="s">
        <v>257</v>
      </c>
      <c r="K107" s="58" t="s">
        <v>258</v>
      </c>
      <c r="L107" s="57" t="s">
        <v>239</v>
      </c>
      <c r="M107" s="56" t="s">
        <v>257</v>
      </c>
      <c r="N107" s="58" t="s">
        <v>258</v>
      </c>
    </row>
    <row r="108" spans="1:14" ht="15" customHeight="1" x14ac:dyDescent="0.25">
      <c r="A108" s="348"/>
      <c r="B108" s="139"/>
      <c r="C108" s="203"/>
      <c r="D108" s="203"/>
      <c r="E108" s="130"/>
      <c r="F108" s="59" t="s">
        <v>252</v>
      </c>
      <c r="G108" s="71">
        <v>7</v>
      </c>
      <c r="H108" s="64">
        <v>3</v>
      </c>
      <c r="I108" s="73" t="s">
        <v>252</v>
      </c>
      <c r="J108" s="71">
        <v>7</v>
      </c>
      <c r="K108" s="64">
        <v>3</v>
      </c>
      <c r="L108" s="73" t="s">
        <v>252</v>
      </c>
      <c r="M108" s="82">
        <v>9</v>
      </c>
      <c r="N108" s="49">
        <v>3</v>
      </c>
    </row>
    <row r="109" spans="1:14" ht="15" customHeight="1" x14ac:dyDescent="0.25">
      <c r="A109" s="348"/>
      <c r="B109" s="139"/>
      <c r="C109" s="203"/>
      <c r="D109" s="203"/>
      <c r="E109" s="130"/>
      <c r="F109" s="60" t="s">
        <v>254</v>
      </c>
      <c r="G109" s="69" t="s">
        <v>259</v>
      </c>
      <c r="H109" s="65" t="s">
        <v>259</v>
      </c>
      <c r="I109" s="74" t="s">
        <v>254</v>
      </c>
      <c r="J109" s="69" t="s">
        <v>259</v>
      </c>
      <c r="K109" s="65" t="s">
        <v>259</v>
      </c>
      <c r="L109" s="74" t="s">
        <v>254</v>
      </c>
      <c r="M109" s="80" t="s">
        <v>259</v>
      </c>
      <c r="N109" s="50" t="s">
        <v>259</v>
      </c>
    </row>
    <row r="110" spans="1:14" ht="15" customHeight="1" x14ac:dyDescent="0.25">
      <c r="A110" s="348"/>
      <c r="B110" s="139"/>
      <c r="C110" s="203"/>
      <c r="D110" s="203"/>
      <c r="E110" s="130"/>
      <c r="F110" s="60" t="s">
        <v>255</v>
      </c>
      <c r="G110" s="69">
        <v>7</v>
      </c>
      <c r="H110" s="65">
        <v>3</v>
      </c>
      <c r="I110" s="74" t="s">
        <v>255</v>
      </c>
      <c r="J110" s="69">
        <v>7</v>
      </c>
      <c r="K110" s="65">
        <v>3</v>
      </c>
      <c r="L110" s="74" t="s">
        <v>255</v>
      </c>
      <c r="M110" s="80">
        <v>9</v>
      </c>
      <c r="N110" s="50">
        <v>3</v>
      </c>
    </row>
    <row r="111" spans="1:14" ht="15" customHeight="1" thickBot="1" x14ac:dyDescent="0.3">
      <c r="A111" s="348"/>
      <c r="B111" s="151"/>
      <c r="C111" s="121"/>
      <c r="D111" s="121"/>
      <c r="E111" s="119"/>
      <c r="F111" s="63" t="s">
        <v>256</v>
      </c>
      <c r="G111" s="72">
        <v>8.5</v>
      </c>
      <c r="H111" s="67" t="s">
        <v>259</v>
      </c>
      <c r="I111" s="76" t="s">
        <v>256</v>
      </c>
      <c r="J111" s="72">
        <v>8.5</v>
      </c>
      <c r="K111" s="67" t="s">
        <v>259</v>
      </c>
      <c r="L111" s="76" t="s">
        <v>256</v>
      </c>
      <c r="M111" s="83" t="s">
        <v>259</v>
      </c>
      <c r="N111" s="51" t="s">
        <v>259</v>
      </c>
    </row>
    <row r="112" spans="1:14" ht="16.5" thickTop="1" thickBot="1" x14ac:dyDescent="0.3">
      <c r="A112" s="348"/>
      <c r="B112" s="354" t="s">
        <v>30</v>
      </c>
      <c r="C112" s="14" t="s">
        <v>166</v>
      </c>
      <c r="D112" s="120">
        <v>1</v>
      </c>
      <c r="E112" s="158" t="s">
        <v>97</v>
      </c>
      <c r="F112" s="248">
        <v>108</v>
      </c>
      <c r="G112" s="245"/>
      <c r="H112" s="246"/>
      <c r="I112" s="244">
        <v>6</v>
      </c>
      <c r="J112" s="245"/>
      <c r="K112" s="246"/>
      <c r="L112" s="244">
        <v>1</v>
      </c>
      <c r="M112" s="255"/>
      <c r="N112" s="246"/>
    </row>
    <row r="113" spans="1:14" ht="25.5" thickTop="1" thickBot="1" x14ac:dyDescent="0.3">
      <c r="A113" s="348"/>
      <c r="B113" s="354"/>
      <c r="C113" s="20" t="s">
        <v>167</v>
      </c>
      <c r="D113" s="203"/>
      <c r="E113" s="203"/>
      <c r="F113" s="205">
        <v>104</v>
      </c>
      <c r="G113" s="212"/>
      <c r="H113" s="213"/>
      <c r="I113" s="204">
        <v>6</v>
      </c>
      <c r="J113" s="212"/>
      <c r="K113" s="213"/>
      <c r="L113" s="204">
        <v>5</v>
      </c>
      <c r="M113" s="206"/>
      <c r="N113" s="213"/>
    </row>
    <row r="114" spans="1:14" ht="16.5" thickTop="1" thickBot="1" x14ac:dyDescent="0.3">
      <c r="A114" s="348"/>
      <c r="B114" s="354"/>
      <c r="C114" s="20" t="s">
        <v>168</v>
      </c>
      <c r="D114" s="203"/>
      <c r="E114" s="203"/>
      <c r="F114" s="205">
        <v>99</v>
      </c>
      <c r="G114" s="212"/>
      <c r="H114" s="213"/>
      <c r="I114" s="204">
        <v>7</v>
      </c>
      <c r="J114" s="212"/>
      <c r="K114" s="213"/>
      <c r="L114" s="204">
        <v>9</v>
      </c>
      <c r="M114" s="206"/>
      <c r="N114" s="213"/>
    </row>
    <row r="115" spans="1:14" ht="16.5" thickTop="1" thickBot="1" x14ac:dyDescent="0.3">
      <c r="A115" s="348"/>
      <c r="B115" s="354"/>
      <c r="C115" s="15"/>
      <c r="D115" s="121"/>
      <c r="E115" s="121"/>
      <c r="F115" s="241">
        <f>SUM(F112:H114)</f>
        <v>311</v>
      </c>
      <c r="G115" s="242"/>
      <c r="H115" s="243"/>
      <c r="I115" s="247">
        <f>SUM(I112:K114)</f>
        <v>19</v>
      </c>
      <c r="J115" s="242"/>
      <c r="K115" s="243"/>
      <c r="L115" s="247">
        <f>SUM(L112:N114)</f>
        <v>15</v>
      </c>
      <c r="M115" s="256"/>
      <c r="N115" s="243"/>
    </row>
    <row r="116" spans="1:14" ht="25.5" thickTop="1" thickBot="1" x14ac:dyDescent="0.3">
      <c r="A116" s="348"/>
      <c r="B116" s="354" t="s">
        <v>31</v>
      </c>
      <c r="C116" s="28" t="s">
        <v>169</v>
      </c>
      <c r="D116" s="158" t="s">
        <v>240</v>
      </c>
      <c r="E116" s="158" t="s">
        <v>97</v>
      </c>
      <c r="F116" s="217">
        <v>9</v>
      </c>
      <c r="G116" s="218"/>
      <c r="H116" s="219"/>
      <c r="I116" s="220">
        <v>95</v>
      </c>
      <c r="J116" s="218"/>
      <c r="K116" s="219"/>
      <c r="L116" s="220">
        <v>75</v>
      </c>
      <c r="M116" s="209"/>
      <c r="N116" s="219"/>
    </row>
    <row r="117" spans="1:14" ht="25.5" thickTop="1" thickBot="1" x14ac:dyDescent="0.3">
      <c r="A117" s="348"/>
      <c r="B117" s="354"/>
      <c r="C117" s="32" t="s">
        <v>170</v>
      </c>
      <c r="D117" s="203"/>
      <c r="E117" s="203"/>
      <c r="F117" s="205">
        <v>53</v>
      </c>
      <c r="G117" s="212"/>
      <c r="H117" s="213"/>
      <c r="I117" s="204">
        <v>0</v>
      </c>
      <c r="J117" s="212"/>
      <c r="K117" s="213"/>
      <c r="L117" s="204">
        <v>18</v>
      </c>
      <c r="M117" s="206"/>
      <c r="N117" s="213"/>
    </row>
    <row r="118" spans="1:14" ht="25.5" thickTop="1" thickBot="1" x14ac:dyDescent="0.3">
      <c r="A118" s="348"/>
      <c r="B118" s="354"/>
      <c r="C118" s="32" t="s">
        <v>171</v>
      </c>
      <c r="D118" s="203"/>
      <c r="E118" s="203"/>
      <c r="F118" s="205">
        <v>0</v>
      </c>
      <c r="G118" s="212"/>
      <c r="H118" s="213"/>
      <c r="I118" s="204">
        <v>0</v>
      </c>
      <c r="J118" s="212"/>
      <c r="K118" s="213"/>
      <c r="L118" s="204">
        <v>0</v>
      </c>
      <c r="M118" s="206"/>
      <c r="N118" s="213"/>
    </row>
    <row r="119" spans="1:14" ht="25.5" thickTop="1" thickBot="1" x14ac:dyDescent="0.3">
      <c r="A119" s="348"/>
      <c r="B119" s="354"/>
      <c r="C119" s="32" t="s">
        <v>172</v>
      </c>
      <c r="D119" s="203"/>
      <c r="E119" s="203"/>
      <c r="F119" s="205">
        <v>0</v>
      </c>
      <c r="G119" s="212"/>
      <c r="H119" s="213"/>
      <c r="I119" s="204">
        <v>0</v>
      </c>
      <c r="J119" s="212"/>
      <c r="K119" s="213"/>
      <c r="L119" s="204">
        <v>0</v>
      </c>
      <c r="M119" s="206"/>
      <c r="N119" s="213"/>
    </row>
    <row r="120" spans="1:14" ht="25.5" thickTop="1" thickBot="1" x14ac:dyDescent="0.3">
      <c r="A120" s="348"/>
      <c r="B120" s="354"/>
      <c r="C120" s="32" t="s">
        <v>173</v>
      </c>
      <c r="D120" s="203"/>
      <c r="E120" s="203"/>
      <c r="F120" s="205">
        <v>0</v>
      </c>
      <c r="G120" s="212"/>
      <c r="H120" s="213"/>
      <c r="I120" s="204">
        <v>0</v>
      </c>
      <c r="J120" s="212"/>
      <c r="K120" s="213"/>
      <c r="L120" s="204">
        <v>0</v>
      </c>
      <c r="M120" s="206"/>
      <c r="N120" s="213"/>
    </row>
    <row r="121" spans="1:14" ht="19.5" customHeight="1" thickTop="1" thickBot="1" x14ac:dyDescent="0.3">
      <c r="A121" s="349"/>
      <c r="B121" s="354"/>
      <c r="C121" s="15"/>
      <c r="D121" s="121"/>
      <c r="E121" s="121"/>
      <c r="F121" s="214">
        <f>SUM(F116:H120)</f>
        <v>62</v>
      </c>
      <c r="G121" s="215"/>
      <c r="H121" s="216"/>
      <c r="I121" s="221">
        <f>SUM(I116:K120)</f>
        <v>95</v>
      </c>
      <c r="J121" s="215"/>
      <c r="K121" s="216"/>
      <c r="L121" s="221">
        <f>SUM(L116:N120)</f>
        <v>93</v>
      </c>
      <c r="M121" s="240"/>
      <c r="N121" s="216"/>
    </row>
    <row r="122" spans="1:14" ht="16.5" thickTop="1" thickBot="1" x14ac:dyDescent="0.3">
      <c r="A122" s="347" t="s">
        <v>32</v>
      </c>
      <c r="B122" s="350" t="s">
        <v>33</v>
      </c>
      <c r="C122" s="27" t="s">
        <v>241</v>
      </c>
      <c r="D122" s="138">
        <v>1</v>
      </c>
      <c r="E122" s="118" t="s">
        <v>97</v>
      </c>
      <c r="F122" s="222">
        <v>1</v>
      </c>
      <c r="G122" s="223"/>
      <c r="H122" s="210">
        <f>1-(F122/F123)</f>
        <v>0.99236641221374045</v>
      </c>
      <c r="I122" s="226">
        <v>0</v>
      </c>
      <c r="J122" s="223"/>
      <c r="K122" s="210">
        <f>1-(I122/I123)</f>
        <v>1</v>
      </c>
      <c r="L122" s="226">
        <v>0</v>
      </c>
      <c r="M122" s="223"/>
      <c r="N122" s="210">
        <f>1-(L122/L123)</f>
        <v>1</v>
      </c>
    </row>
    <row r="123" spans="1:14" ht="16.5" thickTop="1" thickBot="1" x14ac:dyDescent="0.3">
      <c r="A123" s="348"/>
      <c r="B123" s="350"/>
      <c r="C123" s="17" t="s">
        <v>174</v>
      </c>
      <c r="D123" s="151"/>
      <c r="E123" s="119"/>
      <c r="F123" s="224">
        <v>131</v>
      </c>
      <c r="G123" s="225"/>
      <c r="H123" s="211"/>
      <c r="I123" s="227">
        <v>79</v>
      </c>
      <c r="J123" s="225"/>
      <c r="K123" s="211"/>
      <c r="L123" s="227">
        <v>95</v>
      </c>
      <c r="M123" s="225"/>
      <c r="N123" s="211"/>
    </row>
    <row r="124" spans="1:14" ht="16.5" thickTop="1" thickBot="1" x14ac:dyDescent="0.3">
      <c r="A124" s="348"/>
      <c r="B124" s="354" t="s">
        <v>34</v>
      </c>
      <c r="C124" s="28" t="s">
        <v>175</v>
      </c>
      <c r="D124" s="14" t="s">
        <v>242</v>
      </c>
      <c r="E124" s="158" t="s">
        <v>97</v>
      </c>
      <c r="F124" s="228">
        <v>0.2204976851851852</v>
      </c>
      <c r="G124" s="229"/>
      <c r="H124" s="230"/>
      <c r="I124" s="237">
        <v>0.15710648148148149</v>
      </c>
      <c r="J124" s="229"/>
      <c r="K124" s="230"/>
      <c r="L124" s="237">
        <v>0.19583333333333333</v>
      </c>
      <c r="M124" s="229"/>
      <c r="N124" s="230"/>
    </row>
    <row r="125" spans="1:14" ht="16.5" thickTop="1" thickBot="1" x14ac:dyDescent="0.3">
      <c r="A125" s="348"/>
      <c r="B125" s="354"/>
      <c r="C125" s="32" t="s">
        <v>176</v>
      </c>
      <c r="D125" s="20" t="s">
        <v>243</v>
      </c>
      <c r="E125" s="203"/>
      <c r="F125" s="231">
        <v>0.12211805555555555</v>
      </c>
      <c r="G125" s="232"/>
      <c r="H125" s="233"/>
      <c r="I125" s="238">
        <v>0.10008101851851851</v>
      </c>
      <c r="J125" s="232"/>
      <c r="K125" s="233"/>
      <c r="L125" s="238">
        <v>9.5833333333333326E-2</v>
      </c>
      <c r="M125" s="232"/>
      <c r="N125" s="233"/>
    </row>
    <row r="126" spans="1:14" ht="16.5" thickTop="1" thickBot="1" x14ac:dyDescent="0.3">
      <c r="A126" s="348"/>
      <c r="B126" s="354"/>
      <c r="C126" s="15" t="s">
        <v>177</v>
      </c>
      <c r="D126" s="15" t="s">
        <v>244</v>
      </c>
      <c r="E126" s="121"/>
      <c r="F126" s="234">
        <v>0.34262731481481484</v>
      </c>
      <c r="G126" s="235"/>
      <c r="H126" s="236"/>
      <c r="I126" s="239">
        <v>0.25718750000000001</v>
      </c>
      <c r="J126" s="235"/>
      <c r="K126" s="236"/>
      <c r="L126" s="239">
        <f>L124+L125</f>
        <v>0.29166666666666663</v>
      </c>
      <c r="M126" s="235"/>
      <c r="N126" s="236"/>
    </row>
    <row r="127" spans="1:14" ht="16.5" thickTop="1" thickBot="1" x14ac:dyDescent="0.3">
      <c r="A127" s="348"/>
      <c r="B127" s="350" t="s">
        <v>35</v>
      </c>
      <c r="C127" s="27" t="s">
        <v>178</v>
      </c>
      <c r="D127" s="140" t="s">
        <v>86</v>
      </c>
      <c r="E127" s="118" t="s">
        <v>97</v>
      </c>
      <c r="F127" s="220">
        <v>96</v>
      </c>
      <c r="G127" s="217"/>
      <c r="H127" s="209">
        <v>96</v>
      </c>
      <c r="I127" s="209">
        <v>30</v>
      </c>
      <c r="J127" s="209"/>
      <c r="K127" s="209">
        <v>30</v>
      </c>
      <c r="L127" s="209">
        <v>18</v>
      </c>
      <c r="M127" s="209"/>
      <c r="N127" s="219"/>
    </row>
    <row r="128" spans="1:14" ht="25.5" thickTop="1" thickBot="1" x14ac:dyDescent="0.3">
      <c r="A128" s="348"/>
      <c r="B128" s="350"/>
      <c r="C128" s="31" t="s">
        <v>179</v>
      </c>
      <c r="D128" s="139"/>
      <c r="E128" s="130"/>
      <c r="F128" s="204">
        <v>16</v>
      </c>
      <c r="G128" s="205"/>
      <c r="H128" s="206">
        <v>16</v>
      </c>
      <c r="I128" s="206">
        <v>23</v>
      </c>
      <c r="J128" s="206"/>
      <c r="K128" s="206">
        <v>23</v>
      </c>
      <c r="L128" s="206">
        <v>48</v>
      </c>
      <c r="M128" s="206"/>
      <c r="N128" s="213"/>
    </row>
    <row r="129" spans="1:14" ht="16.5" thickTop="1" thickBot="1" x14ac:dyDescent="0.3">
      <c r="A129" s="348"/>
      <c r="B129" s="350"/>
      <c r="C129" s="31" t="s">
        <v>180</v>
      </c>
      <c r="D129" s="139"/>
      <c r="E129" s="130"/>
      <c r="F129" s="204">
        <v>6</v>
      </c>
      <c r="G129" s="205"/>
      <c r="H129" s="206">
        <v>6</v>
      </c>
      <c r="I129" s="206">
        <v>10</v>
      </c>
      <c r="J129" s="206"/>
      <c r="K129" s="206">
        <v>10</v>
      </c>
      <c r="L129" s="206">
        <v>13</v>
      </c>
      <c r="M129" s="206"/>
      <c r="N129" s="213"/>
    </row>
    <row r="130" spans="1:14" ht="16.5" thickTop="1" thickBot="1" x14ac:dyDescent="0.3">
      <c r="A130" s="348"/>
      <c r="B130" s="350"/>
      <c r="C130" s="17" t="s">
        <v>181</v>
      </c>
      <c r="D130" s="151"/>
      <c r="E130" s="119"/>
      <c r="F130" s="445">
        <v>13</v>
      </c>
      <c r="G130" s="380"/>
      <c r="H130" s="446">
        <v>13</v>
      </c>
      <c r="I130" s="446">
        <v>16</v>
      </c>
      <c r="J130" s="446"/>
      <c r="K130" s="446">
        <v>16</v>
      </c>
      <c r="L130" s="446">
        <v>13</v>
      </c>
      <c r="M130" s="446"/>
      <c r="N130" s="536"/>
    </row>
    <row r="131" spans="1:14" ht="16.5" thickTop="1" thickBot="1" x14ac:dyDescent="0.3">
      <c r="A131" s="347" t="s">
        <v>251</v>
      </c>
      <c r="B131" s="350" t="s">
        <v>36</v>
      </c>
      <c r="C131" s="27" t="s">
        <v>182</v>
      </c>
      <c r="D131" s="138">
        <v>1</v>
      </c>
      <c r="E131" s="118" t="s">
        <v>97</v>
      </c>
      <c r="F131" s="99">
        <v>374</v>
      </c>
      <c r="G131" s="100"/>
      <c r="H131" s="355">
        <f>F131/F132</f>
        <v>0.98941798941798942</v>
      </c>
      <c r="I131" s="99">
        <v>374</v>
      </c>
      <c r="J131" s="100"/>
      <c r="K131" s="355">
        <f>I131/I132</f>
        <v>0.98941798941798942</v>
      </c>
      <c r="L131" s="99">
        <v>378</v>
      </c>
      <c r="M131" s="100"/>
      <c r="N131" s="431">
        <f>L131/L132</f>
        <v>1</v>
      </c>
    </row>
    <row r="132" spans="1:14" ht="16.5" thickTop="1" thickBot="1" x14ac:dyDescent="0.3">
      <c r="A132" s="348"/>
      <c r="B132" s="350"/>
      <c r="C132" s="17" t="s">
        <v>183</v>
      </c>
      <c r="D132" s="151"/>
      <c r="E132" s="119"/>
      <c r="F132" s="101">
        <v>378</v>
      </c>
      <c r="G132" s="102"/>
      <c r="H132" s="356"/>
      <c r="I132" s="101">
        <v>378</v>
      </c>
      <c r="J132" s="102"/>
      <c r="K132" s="356"/>
      <c r="L132" s="101">
        <v>378</v>
      </c>
      <c r="M132" s="102"/>
      <c r="N132" s="432"/>
    </row>
    <row r="133" spans="1:14" ht="25.5" thickTop="1" thickBot="1" x14ac:dyDescent="0.3">
      <c r="A133" s="348"/>
      <c r="B133" s="6" t="s">
        <v>37</v>
      </c>
      <c r="C133" s="6" t="s">
        <v>184</v>
      </c>
      <c r="D133" s="6" t="s">
        <v>86</v>
      </c>
      <c r="E133" s="36" t="s">
        <v>97</v>
      </c>
      <c r="F133" s="357">
        <v>20900000</v>
      </c>
      <c r="G133" s="358"/>
      <c r="H133" s="191"/>
      <c r="I133" s="191">
        <v>50571600</v>
      </c>
      <c r="J133" s="191"/>
      <c r="K133" s="192"/>
      <c r="L133" s="191">
        <v>45163260</v>
      </c>
      <c r="M133" s="191"/>
      <c r="N133" s="429"/>
    </row>
    <row r="134" spans="1:14" ht="16.5" thickTop="1" thickBot="1" x14ac:dyDescent="0.3">
      <c r="A134" s="348"/>
      <c r="B134" s="350" t="s">
        <v>38</v>
      </c>
      <c r="C134" s="27" t="s">
        <v>267</v>
      </c>
      <c r="D134" s="140" t="s">
        <v>86</v>
      </c>
      <c r="E134" s="118" t="s">
        <v>97</v>
      </c>
      <c r="F134" s="193">
        <v>32</v>
      </c>
      <c r="G134" s="194"/>
      <c r="H134" s="195"/>
      <c r="I134" s="193">
        <v>32</v>
      </c>
      <c r="J134" s="194"/>
      <c r="K134" s="330"/>
      <c r="L134" s="193">
        <v>33</v>
      </c>
      <c r="M134" s="194"/>
      <c r="N134" s="195"/>
    </row>
    <row r="135" spans="1:14" ht="16.5" thickTop="1" thickBot="1" x14ac:dyDescent="0.3">
      <c r="A135" s="348"/>
      <c r="B135" s="350"/>
      <c r="C135" s="31" t="s">
        <v>268</v>
      </c>
      <c r="D135" s="139"/>
      <c r="E135" s="130"/>
      <c r="F135" s="196">
        <v>14</v>
      </c>
      <c r="G135" s="197"/>
      <c r="H135" s="198"/>
      <c r="I135" s="196">
        <v>13</v>
      </c>
      <c r="J135" s="197"/>
      <c r="K135" s="331"/>
      <c r="L135" s="196">
        <v>14</v>
      </c>
      <c r="M135" s="197"/>
      <c r="N135" s="198"/>
    </row>
    <row r="136" spans="1:14" ht="16.5" thickTop="1" thickBot="1" x14ac:dyDescent="0.3">
      <c r="A136" s="348"/>
      <c r="B136" s="350"/>
      <c r="C136" s="31" t="s">
        <v>269</v>
      </c>
      <c r="D136" s="139"/>
      <c r="E136" s="130"/>
      <c r="F136" s="196">
        <v>2</v>
      </c>
      <c r="G136" s="197"/>
      <c r="H136" s="198"/>
      <c r="I136" s="196">
        <v>2</v>
      </c>
      <c r="J136" s="197"/>
      <c r="K136" s="331"/>
      <c r="L136" s="196">
        <v>2</v>
      </c>
      <c r="M136" s="197"/>
      <c r="N136" s="198"/>
    </row>
    <row r="137" spans="1:14" ht="16.5" thickTop="1" thickBot="1" x14ac:dyDescent="0.3">
      <c r="A137" s="348"/>
      <c r="B137" s="350"/>
      <c r="C137" s="31" t="s">
        <v>270</v>
      </c>
      <c r="D137" s="139"/>
      <c r="E137" s="130"/>
      <c r="F137" s="196">
        <v>4</v>
      </c>
      <c r="G137" s="197"/>
      <c r="H137" s="198"/>
      <c r="I137" s="196">
        <v>4</v>
      </c>
      <c r="J137" s="197"/>
      <c r="K137" s="331"/>
      <c r="L137" s="196">
        <v>0</v>
      </c>
      <c r="M137" s="197"/>
      <c r="N137" s="198"/>
    </row>
    <row r="138" spans="1:14" ht="16.5" thickTop="1" thickBot="1" x14ac:dyDescent="0.3">
      <c r="A138" s="348"/>
      <c r="B138" s="350"/>
      <c r="C138" s="31" t="s">
        <v>185</v>
      </c>
      <c r="D138" s="139"/>
      <c r="E138" s="130"/>
      <c r="F138" s="196">
        <v>9</v>
      </c>
      <c r="G138" s="197"/>
      <c r="H138" s="198"/>
      <c r="I138" s="196">
        <v>9</v>
      </c>
      <c r="J138" s="197"/>
      <c r="K138" s="331"/>
      <c r="L138" s="196">
        <v>9</v>
      </c>
      <c r="M138" s="197"/>
      <c r="N138" s="198"/>
    </row>
    <row r="139" spans="1:14" ht="16.5" thickTop="1" thickBot="1" x14ac:dyDescent="0.3">
      <c r="A139" s="349"/>
      <c r="B139" s="350"/>
      <c r="C139" s="17"/>
      <c r="D139" s="151"/>
      <c r="E139" s="119"/>
      <c r="F139" s="332">
        <f>SUM(F134:F138)</f>
        <v>61</v>
      </c>
      <c r="G139" s="333"/>
      <c r="H139" s="335"/>
      <c r="I139" s="332">
        <f>SUM(I134:I138)</f>
        <v>60</v>
      </c>
      <c r="J139" s="333"/>
      <c r="K139" s="334"/>
      <c r="L139" s="247">
        <f>SUM(L134:L138)</f>
        <v>58</v>
      </c>
      <c r="M139" s="242"/>
      <c r="N139" s="243"/>
    </row>
    <row r="140" spans="1:14" ht="37.5" thickTop="1" thickBot="1" x14ac:dyDescent="0.3">
      <c r="A140" s="351" t="s">
        <v>39</v>
      </c>
      <c r="B140" s="354" t="s">
        <v>40</v>
      </c>
      <c r="C140" s="28" t="s">
        <v>186</v>
      </c>
      <c r="D140" s="120">
        <v>0.9</v>
      </c>
      <c r="E140" s="122" t="s">
        <v>97</v>
      </c>
      <c r="F140" s="126">
        <v>109</v>
      </c>
      <c r="G140" s="127"/>
      <c r="H140" s="124">
        <f>F140/F141</f>
        <v>0.95614035087719296</v>
      </c>
      <c r="I140" s="126">
        <v>167</v>
      </c>
      <c r="J140" s="127"/>
      <c r="K140" s="124">
        <f>I140/I141</f>
        <v>0.86528497409326421</v>
      </c>
      <c r="L140" s="126">
        <v>140</v>
      </c>
      <c r="M140" s="127"/>
      <c r="N140" s="199">
        <f>L140/L141</f>
        <v>0.81871345029239762</v>
      </c>
    </row>
    <row r="141" spans="1:14" ht="25.5" thickTop="1" thickBot="1" x14ac:dyDescent="0.3">
      <c r="A141" s="352"/>
      <c r="B141" s="354"/>
      <c r="C141" s="15" t="s">
        <v>187</v>
      </c>
      <c r="D141" s="121"/>
      <c r="E141" s="123"/>
      <c r="F141" s="128">
        <v>114</v>
      </c>
      <c r="G141" s="129"/>
      <c r="H141" s="125"/>
      <c r="I141" s="128">
        <v>193</v>
      </c>
      <c r="J141" s="129"/>
      <c r="K141" s="125"/>
      <c r="L141" s="128">
        <v>171</v>
      </c>
      <c r="M141" s="129"/>
      <c r="N141" s="200"/>
    </row>
    <row r="142" spans="1:14" ht="22.5" customHeight="1" thickTop="1" thickBot="1" x14ac:dyDescent="0.3">
      <c r="A142" s="352"/>
      <c r="B142" s="350" t="s">
        <v>41</v>
      </c>
      <c r="C142" s="27" t="s">
        <v>188</v>
      </c>
      <c r="D142" s="138">
        <v>0.9</v>
      </c>
      <c r="E142" s="118" t="s">
        <v>97</v>
      </c>
      <c r="F142" s="141">
        <v>253</v>
      </c>
      <c r="G142" s="142"/>
      <c r="H142" s="135">
        <f>F142/F143</f>
        <v>0.99215686274509807</v>
      </c>
      <c r="I142" s="141">
        <v>299</v>
      </c>
      <c r="J142" s="142"/>
      <c r="K142" s="135">
        <f>I142/I143</f>
        <v>0.9966666666666667</v>
      </c>
      <c r="L142" s="141">
        <v>266</v>
      </c>
      <c r="M142" s="142"/>
      <c r="N142" s="169">
        <f>L142/L143</f>
        <v>0.97435897435897434</v>
      </c>
    </row>
    <row r="143" spans="1:14" ht="22.5" customHeight="1" thickTop="1" thickBot="1" x14ac:dyDescent="0.3">
      <c r="A143" s="352"/>
      <c r="B143" s="350"/>
      <c r="C143" s="17" t="s">
        <v>189</v>
      </c>
      <c r="D143" s="151"/>
      <c r="E143" s="119"/>
      <c r="F143" s="143">
        <v>255</v>
      </c>
      <c r="G143" s="144"/>
      <c r="H143" s="137"/>
      <c r="I143" s="143">
        <v>300</v>
      </c>
      <c r="J143" s="144"/>
      <c r="K143" s="137"/>
      <c r="L143" s="143">
        <v>273</v>
      </c>
      <c r="M143" s="144"/>
      <c r="N143" s="170"/>
    </row>
    <row r="144" spans="1:14" ht="16.5" thickTop="1" thickBot="1" x14ac:dyDescent="0.3">
      <c r="A144" s="352"/>
      <c r="B144" s="354" t="s">
        <v>42</v>
      </c>
      <c r="C144" s="28" t="s">
        <v>190</v>
      </c>
      <c r="D144" s="120">
        <v>0.98</v>
      </c>
      <c r="E144" s="122" t="s">
        <v>97</v>
      </c>
      <c r="F144" s="343">
        <v>719</v>
      </c>
      <c r="G144" s="344"/>
      <c r="H144" s="179">
        <f>F144/F145</f>
        <v>0.99861111111111112</v>
      </c>
      <c r="I144" s="343">
        <v>719</v>
      </c>
      <c r="J144" s="344"/>
      <c r="K144" s="179">
        <f>I144/I145</f>
        <v>0.99861111111111112</v>
      </c>
      <c r="L144" s="343">
        <v>683</v>
      </c>
      <c r="M144" s="344"/>
      <c r="N144" s="201">
        <f>L144/L145</f>
        <v>0.94861111111111107</v>
      </c>
    </row>
    <row r="145" spans="1:14" ht="16.5" thickTop="1" thickBot="1" x14ac:dyDescent="0.3">
      <c r="A145" s="352"/>
      <c r="B145" s="354"/>
      <c r="C145" s="15" t="s">
        <v>191</v>
      </c>
      <c r="D145" s="121"/>
      <c r="E145" s="123"/>
      <c r="F145" s="345">
        <v>720</v>
      </c>
      <c r="G145" s="346"/>
      <c r="H145" s="180"/>
      <c r="I145" s="345">
        <v>720</v>
      </c>
      <c r="J145" s="346"/>
      <c r="K145" s="180"/>
      <c r="L145" s="345">
        <v>720</v>
      </c>
      <c r="M145" s="346"/>
      <c r="N145" s="202"/>
    </row>
    <row r="146" spans="1:14" ht="23.25" customHeight="1" thickTop="1" thickBot="1" x14ac:dyDescent="0.3">
      <c r="A146" s="352"/>
      <c r="B146" s="350" t="s">
        <v>43</v>
      </c>
      <c r="C146" s="37" t="s">
        <v>109</v>
      </c>
      <c r="D146" s="138">
        <v>0.9</v>
      </c>
      <c r="E146" s="118" t="s">
        <v>102</v>
      </c>
      <c r="F146" s="327"/>
      <c r="G146" s="336"/>
      <c r="H146" s="337"/>
      <c r="I146" s="337"/>
      <c r="J146" s="338"/>
      <c r="K146" s="338"/>
      <c r="L146" s="41">
        <v>0</v>
      </c>
      <c r="M146" s="263">
        <v>0</v>
      </c>
      <c r="N146" s="124"/>
    </row>
    <row r="147" spans="1:14" ht="23.25" customHeight="1" thickTop="1" thickBot="1" x14ac:dyDescent="0.3">
      <c r="A147" s="353"/>
      <c r="B147" s="350"/>
      <c r="C147" s="38" t="s">
        <v>110</v>
      </c>
      <c r="D147" s="151"/>
      <c r="E147" s="119"/>
      <c r="F147" s="339"/>
      <c r="G147" s="340"/>
      <c r="H147" s="341"/>
      <c r="I147" s="341"/>
      <c r="J147" s="342"/>
      <c r="K147" s="342"/>
      <c r="L147" s="42">
        <v>0</v>
      </c>
      <c r="M147" s="264"/>
      <c r="N147" s="125"/>
    </row>
    <row r="148" spans="1:14" ht="21" customHeight="1" thickTop="1" thickBot="1" x14ac:dyDescent="0.3">
      <c r="A148" s="352" t="s">
        <v>44</v>
      </c>
      <c r="B148" s="354" t="s">
        <v>45</v>
      </c>
      <c r="C148" s="39" t="s">
        <v>192</v>
      </c>
      <c r="D148" s="158" t="s">
        <v>86</v>
      </c>
      <c r="E148" s="122" t="s">
        <v>97</v>
      </c>
      <c r="F148" s="425">
        <v>432</v>
      </c>
      <c r="G148" s="426"/>
      <c r="H148" s="276">
        <f>F148/F149</f>
        <v>0.34894991922455576</v>
      </c>
      <c r="I148" s="425">
        <v>789</v>
      </c>
      <c r="J148" s="426"/>
      <c r="K148" s="276">
        <f>I148/I149</f>
        <v>0.39648241206030149</v>
      </c>
      <c r="L148" s="425">
        <v>984</v>
      </c>
      <c r="M148" s="426"/>
      <c r="N148" s="276">
        <f>L148/L149</f>
        <v>0.42286205414697037</v>
      </c>
    </row>
    <row r="149" spans="1:14" ht="21" customHeight="1" thickTop="1" thickBot="1" x14ac:dyDescent="0.3">
      <c r="A149" s="353"/>
      <c r="B149" s="354"/>
      <c r="C149" s="40" t="s">
        <v>193</v>
      </c>
      <c r="D149" s="121"/>
      <c r="E149" s="123"/>
      <c r="F149" s="427">
        <v>1238</v>
      </c>
      <c r="G149" s="428"/>
      <c r="H149" s="430"/>
      <c r="I149" s="427">
        <v>1990</v>
      </c>
      <c r="J149" s="428"/>
      <c r="K149" s="430"/>
      <c r="L149" s="427">
        <v>2327</v>
      </c>
      <c r="M149" s="428"/>
      <c r="N149" s="430"/>
    </row>
    <row r="150" spans="1:14" ht="16.5" thickTop="1" thickBot="1" x14ac:dyDescent="0.3">
      <c r="A150" s="363" t="s">
        <v>46</v>
      </c>
      <c r="B150" s="350" t="s">
        <v>47</v>
      </c>
      <c r="C150" s="27" t="s">
        <v>194</v>
      </c>
      <c r="D150" s="140" t="s">
        <v>245</v>
      </c>
      <c r="E150" s="118" t="s">
        <v>97</v>
      </c>
      <c r="F150" s="91">
        <v>17572479490</v>
      </c>
      <c r="G150" s="92"/>
      <c r="H150" s="184">
        <f>F150/F151</f>
        <v>0.43537867830994531</v>
      </c>
      <c r="I150" s="91">
        <v>23767072357</v>
      </c>
      <c r="J150" s="92"/>
      <c r="K150" s="184">
        <f>I150/I151</f>
        <v>0.58885694281083478</v>
      </c>
      <c r="L150" s="471">
        <v>25742810246</v>
      </c>
      <c r="M150" s="472"/>
      <c r="N150" s="469">
        <f>L150/L151</f>
        <v>0.6378081537818997</v>
      </c>
    </row>
    <row r="151" spans="1:14" ht="16.5" thickTop="1" thickBot="1" x14ac:dyDescent="0.3">
      <c r="A151" s="364"/>
      <c r="B151" s="350"/>
      <c r="C151" s="17" t="s">
        <v>195</v>
      </c>
      <c r="D151" s="151"/>
      <c r="E151" s="119"/>
      <c r="F151" s="93">
        <v>40361369000</v>
      </c>
      <c r="G151" s="94"/>
      <c r="H151" s="185"/>
      <c r="I151" s="93">
        <v>40361369000</v>
      </c>
      <c r="J151" s="94"/>
      <c r="K151" s="185"/>
      <c r="L151" s="473">
        <v>40361369000</v>
      </c>
      <c r="M151" s="474"/>
      <c r="N151" s="470"/>
    </row>
    <row r="152" spans="1:14" ht="16.5" thickTop="1" thickBot="1" x14ac:dyDescent="0.3">
      <c r="A152" s="364"/>
      <c r="B152" s="354" t="s">
        <v>48</v>
      </c>
      <c r="C152" s="28" t="s">
        <v>196</v>
      </c>
      <c r="D152" s="158" t="s">
        <v>245</v>
      </c>
      <c r="E152" s="122" t="s">
        <v>97</v>
      </c>
      <c r="F152" s="187">
        <v>35721200798</v>
      </c>
      <c r="G152" s="188"/>
      <c r="H152" s="179">
        <f>F152/F153</f>
        <v>7.3470160692145292E-2</v>
      </c>
      <c r="I152" s="187">
        <v>59423588811</v>
      </c>
      <c r="J152" s="188"/>
      <c r="K152" s="179">
        <f>I152/I153</f>
        <v>0.12222043272107967</v>
      </c>
      <c r="L152" s="187">
        <v>97761137813</v>
      </c>
      <c r="M152" s="188"/>
      <c r="N152" s="201">
        <f>L152/L153</f>
        <v>0.20107181013271577</v>
      </c>
    </row>
    <row r="153" spans="1:14" ht="16.5" thickTop="1" thickBot="1" x14ac:dyDescent="0.3">
      <c r="A153" s="364"/>
      <c r="B153" s="354"/>
      <c r="C153" s="15" t="s">
        <v>197</v>
      </c>
      <c r="D153" s="121"/>
      <c r="E153" s="123"/>
      <c r="F153" s="189">
        <v>486200118000</v>
      </c>
      <c r="G153" s="190"/>
      <c r="H153" s="186"/>
      <c r="I153" s="189">
        <v>486200118000</v>
      </c>
      <c r="J153" s="190"/>
      <c r="K153" s="186"/>
      <c r="L153" s="189">
        <v>486200118000</v>
      </c>
      <c r="M153" s="190"/>
      <c r="N153" s="202"/>
    </row>
    <row r="154" spans="1:14" ht="16.5" thickTop="1" thickBot="1" x14ac:dyDescent="0.3">
      <c r="A154" s="364"/>
      <c r="B154" s="350" t="s">
        <v>49</v>
      </c>
      <c r="C154" s="27" t="s">
        <v>198</v>
      </c>
      <c r="D154" s="138">
        <v>0.9</v>
      </c>
      <c r="E154" s="118" t="s">
        <v>97</v>
      </c>
      <c r="F154" s="141">
        <v>24</v>
      </c>
      <c r="G154" s="142"/>
      <c r="H154" s="184">
        <f>F154/F155</f>
        <v>0.82758620689655171</v>
      </c>
      <c r="I154" s="141">
        <v>156</v>
      </c>
      <c r="J154" s="142"/>
      <c r="K154" s="184">
        <f>I154/I155</f>
        <v>0.98113207547169812</v>
      </c>
      <c r="L154" s="141">
        <v>144</v>
      </c>
      <c r="M154" s="142"/>
      <c r="N154" s="184">
        <f>L154/L155</f>
        <v>0.92307692307692313</v>
      </c>
    </row>
    <row r="155" spans="1:14" ht="16.5" thickTop="1" thickBot="1" x14ac:dyDescent="0.3">
      <c r="A155" s="364"/>
      <c r="B155" s="350"/>
      <c r="C155" s="17" t="s">
        <v>199</v>
      </c>
      <c r="D155" s="151"/>
      <c r="E155" s="119"/>
      <c r="F155" s="143">
        <v>29</v>
      </c>
      <c r="G155" s="144"/>
      <c r="H155" s="185"/>
      <c r="I155" s="143">
        <v>159</v>
      </c>
      <c r="J155" s="144"/>
      <c r="K155" s="185"/>
      <c r="L155" s="143">
        <v>156</v>
      </c>
      <c r="M155" s="144"/>
      <c r="N155" s="185"/>
    </row>
    <row r="156" spans="1:14" ht="16.5" thickTop="1" thickBot="1" x14ac:dyDescent="0.3">
      <c r="A156" s="364"/>
      <c r="B156" s="354" t="s">
        <v>50</v>
      </c>
      <c r="C156" s="28" t="s">
        <v>200</v>
      </c>
      <c r="D156" s="120">
        <v>0.9</v>
      </c>
      <c r="E156" s="122" t="s">
        <v>97</v>
      </c>
      <c r="F156" s="126">
        <v>7</v>
      </c>
      <c r="G156" s="127"/>
      <c r="H156" s="124">
        <f>F156/F157</f>
        <v>1</v>
      </c>
      <c r="I156" s="126">
        <v>1</v>
      </c>
      <c r="J156" s="127"/>
      <c r="K156" s="124">
        <f>I156/I157</f>
        <v>1</v>
      </c>
      <c r="L156" s="126">
        <v>12</v>
      </c>
      <c r="M156" s="127"/>
      <c r="N156" s="124">
        <f>L156/L157</f>
        <v>0.8</v>
      </c>
    </row>
    <row r="157" spans="1:14" ht="16.5" thickTop="1" thickBot="1" x14ac:dyDescent="0.3">
      <c r="A157" s="364"/>
      <c r="B157" s="354"/>
      <c r="C157" s="15" t="s">
        <v>201</v>
      </c>
      <c r="D157" s="121"/>
      <c r="E157" s="123"/>
      <c r="F157" s="128">
        <v>7</v>
      </c>
      <c r="G157" s="129"/>
      <c r="H157" s="183"/>
      <c r="I157" s="128">
        <v>1</v>
      </c>
      <c r="J157" s="129"/>
      <c r="K157" s="183"/>
      <c r="L157" s="128">
        <v>15</v>
      </c>
      <c r="M157" s="129"/>
      <c r="N157" s="183"/>
    </row>
    <row r="158" spans="1:14" ht="25.5" thickTop="1" thickBot="1" x14ac:dyDescent="0.3">
      <c r="A158" s="364"/>
      <c r="B158" s="7" t="s">
        <v>51</v>
      </c>
      <c r="C158" s="7" t="s">
        <v>277</v>
      </c>
      <c r="D158" s="7" t="s">
        <v>86</v>
      </c>
      <c r="E158" s="3" t="s">
        <v>97</v>
      </c>
      <c r="F158" s="478">
        <v>0</v>
      </c>
      <c r="G158" s="479"/>
      <c r="H158" s="480"/>
      <c r="I158" s="478">
        <v>848635</v>
      </c>
      <c r="J158" s="479"/>
      <c r="K158" s="480"/>
      <c r="L158" s="484">
        <v>0</v>
      </c>
      <c r="M158" s="485"/>
      <c r="N158" s="480"/>
    </row>
    <row r="159" spans="1:14" ht="25.5" thickTop="1" thickBot="1" x14ac:dyDescent="0.3">
      <c r="A159" s="364"/>
      <c r="B159" s="6" t="s">
        <v>52</v>
      </c>
      <c r="C159" s="6" t="s">
        <v>202</v>
      </c>
      <c r="D159" s="6" t="s">
        <v>86</v>
      </c>
      <c r="E159" s="36" t="s">
        <v>97</v>
      </c>
      <c r="F159" s="481">
        <v>0</v>
      </c>
      <c r="G159" s="482"/>
      <c r="H159" s="483"/>
      <c r="I159" s="481">
        <v>1</v>
      </c>
      <c r="J159" s="482"/>
      <c r="K159" s="483"/>
      <c r="L159" s="481">
        <v>0</v>
      </c>
      <c r="M159" s="482"/>
      <c r="N159" s="483"/>
    </row>
    <row r="160" spans="1:14" ht="16.5" thickTop="1" thickBot="1" x14ac:dyDescent="0.3">
      <c r="A160" s="364"/>
      <c r="B160" s="350" t="s">
        <v>53</v>
      </c>
      <c r="C160" s="27" t="s">
        <v>246</v>
      </c>
      <c r="D160" s="138">
        <v>0.7</v>
      </c>
      <c r="E160" s="118" t="s">
        <v>102</v>
      </c>
      <c r="F160" s="91">
        <v>615434921</v>
      </c>
      <c r="G160" s="92"/>
      <c r="H160" s="184">
        <f>1-(F160/F161)</f>
        <v>0.88941622678201671</v>
      </c>
      <c r="I160" s="91">
        <v>613042273</v>
      </c>
      <c r="J160" s="92"/>
      <c r="K160" s="184">
        <f>1-(I160/I161)</f>
        <v>0.878797109696558</v>
      </c>
      <c r="L160" s="91">
        <v>590928357.47000003</v>
      </c>
      <c r="M160" s="92"/>
      <c r="N160" s="184">
        <f>1-(L160/L161)</f>
        <v>0.8774682355634762</v>
      </c>
    </row>
    <row r="161" spans="1:14" ht="16.5" thickTop="1" thickBot="1" x14ac:dyDescent="0.3">
      <c r="A161" s="364"/>
      <c r="B161" s="350"/>
      <c r="C161" s="17" t="s">
        <v>203</v>
      </c>
      <c r="D161" s="151"/>
      <c r="E161" s="119"/>
      <c r="F161" s="93">
        <v>5565327562</v>
      </c>
      <c r="G161" s="94"/>
      <c r="H161" s="477"/>
      <c r="I161" s="93">
        <v>5057983943</v>
      </c>
      <c r="J161" s="94"/>
      <c r="K161" s="477"/>
      <c r="L161" s="93">
        <v>4822654437.3000002</v>
      </c>
      <c r="M161" s="94"/>
      <c r="N161" s="477"/>
    </row>
    <row r="162" spans="1:14" ht="16.5" thickTop="1" thickBot="1" x14ac:dyDescent="0.3">
      <c r="A162" s="364"/>
      <c r="B162" s="354" t="s">
        <v>54</v>
      </c>
      <c r="C162" s="43" t="s">
        <v>246</v>
      </c>
      <c r="D162" s="178">
        <v>0.9</v>
      </c>
      <c r="E162" s="177" t="s">
        <v>102</v>
      </c>
      <c r="F162" s="181">
        <v>220572792447</v>
      </c>
      <c r="G162" s="182"/>
      <c r="H162" s="179">
        <f>1-(F162/F163)</f>
        <v>0.9178862984181303</v>
      </c>
      <c r="I162" s="181">
        <v>224060243559</v>
      </c>
      <c r="J162" s="182"/>
      <c r="K162" s="179">
        <f>1-(I162/I163)</f>
        <v>0.92707047140013465</v>
      </c>
      <c r="L162" s="181">
        <v>225311978459.56</v>
      </c>
      <c r="M162" s="182"/>
      <c r="N162" s="490">
        <f>1-(L162/L163)</f>
        <v>0.91057200953216333</v>
      </c>
    </row>
    <row r="163" spans="1:14" ht="16.5" thickTop="1" thickBot="1" x14ac:dyDescent="0.3">
      <c r="A163" s="364"/>
      <c r="B163" s="354"/>
      <c r="C163" s="15" t="s">
        <v>203</v>
      </c>
      <c r="D163" s="121"/>
      <c r="E163" s="123"/>
      <c r="F163" s="95">
        <v>2686187423022</v>
      </c>
      <c r="G163" s="96"/>
      <c r="H163" s="180"/>
      <c r="I163" s="95">
        <v>3072284270317</v>
      </c>
      <c r="J163" s="96"/>
      <c r="K163" s="180"/>
      <c r="L163" s="95">
        <v>2519479385378.73</v>
      </c>
      <c r="M163" s="96"/>
      <c r="N163" s="491"/>
    </row>
    <row r="164" spans="1:14" ht="25.5" thickTop="1" thickBot="1" x14ac:dyDescent="0.3">
      <c r="A164" s="363" t="s">
        <v>55</v>
      </c>
      <c r="B164" s="350" t="s">
        <v>56</v>
      </c>
      <c r="C164" s="27" t="s">
        <v>204</v>
      </c>
      <c r="D164" s="138">
        <v>1</v>
      </c>
      <c r="E164" s="118" t="s">
        <v>97</v>
      </c>
      <c r="F164" s="486">
        <v>25</v>
      </c>
      <c r="G164" s="487"/>
      <c r="H164" s="171">
        <f>AVERAGE(F164:F166)</f>
        <v>39</v>
      </c>
      <c r="I164" s="486">
        <v>54</v>
      </c>
      <c r="J164" s="487"/>
      <c r="K164" s="174">
        <f>AVERAGE(I164:I166)</f>
        <v>61.333333333333336</v>
      </c>
      <c r="L164" s="486">
        <v>20</v>
      </c>
      <c r="M164" s="487">
        <f>AVERAGE(L164:L166)</f>
        <v>40.333333333333336</v>
      </c>
      <c r="N164" s="174">
        <f>AVERAGE(L164:M166)</f>
        <v>40.333333333333336</v>
      </c>
    </row>
    <row r="165" spans="1:14" ht="25.5" thickTop="1" thickBot="1" x14ac:dyDescent="0.3">
      <c r="A165" s="364"/>
      <c r="B165" s="350"/>
      <c r="C165" s="31" t="s">
        <v>205</v>
      </c>
      <c r="D165" s="139"/>
      <c r="E165" s="130"/>
      <c r="F165" s="492">
        <v>25</v>
      </c>
      <c r="G165" s="493"/>
      <c r="H165" s="172"/>
      <c r="I165" s="492">
        <v>54</v>
      </c>
      <c r="J165" s="493"/>
      <c r="K165" s="175"/>
      <c r="L165" s="492">
        <v>20</v>
      </c>
      <c r="M165" s="493"/>
      <c r="N165" s="175"/>
    </row>
    <row r="166" spans="1:14" ht="25.5" thickTop="1" thickBot="1" x14ac:dyDescent="0.3">
      <c r="A166" s="364"/>
      <c r="B166" s="350"/>
      <c r="C166" s="17" t="s">
        <v>206</v>
      </c>
      <c r="D166" s="151"/>
      <c r="E166" s="119"/>
      <c r="F166" s="488">
        <v>67</v>
      </c>
      <c r="G166" s="489"/>
      <c r="H166" s="173"/>
      <c r="I166" s="488">
        <v>76</v>
      </c>
      <c r="J166" s="489"/>
      <c r="K166" s="176"/>
      <c r="L166" s="488">
        <v>81</v>
      </c>
      <c r="M166" s="489"/>
      <c r="N166" s="176"/>
    </row>
    <row r="167" spans="1:14" ht="29.25" customHeight="1" thickTop="1" thickBot="1" x14ac:dyDescent="0.3">
      <c r="A167" s="364"/>
      <c r="B167" s="354" t="s">
        <v>57</v>
      </c>
      <c r="C167" s="39" t="s">
        <v>207</v>
      </c>
      <c r="D167" s="120">
        <v>1</v>
      </c>
      <c r="E167" s="122" t="s">
        <v>97</v>
      </c>
      <c r="F167" s="165">
        <v>25</v>
      </c>
      <c r="G167" s="166"/>
      <c r="H167" s="124">
        <f>F167/F168</f>
        <v>1</v>
      </c>
      <c r="I167" s="165">
        <v>25</v>
      </c>
      <c r="J167" s="166"/>
      <c r="K167" s="124">
        <f>I167/I168</f>
        <v>1</v>
      </c>
      <c r="L167" s="165">
        <v>25</v>
      </c>
      <c r="M167" s="166">
        <f>L167/L168</f>
        <v>1</v>
      </c>
      <c r="N167" s="124">
        <f>L167/L168</f>
        <v>1</v>
      </c>
    </row>
    <row r="168" spans="1:14" ht="29.25" customHeight="1" thickTop="1" thickBot="1" x14ac:dyDescent="0.3">
      <c r="A168" s="364"/>
      <c r="B168" s="354"/>
      <c r="C168" s="40" t="s">
        <v>208</v>
      </c>
      <c r="D168" s="121"/>
      <c r="E168" s="123"/>
      <c r="F168" s="167">
        <v>25</v>
      </c>
      <c r="G168" s="168"/>
      <c r="H168" s="125"/>
      <c r="I168" s="167">
        <v>25</v>
      </c>
      <c r="J168" s="168"/>
      <c r="K168" s="125"/>
      <c r="L168" s="167">
        <v>25</v>
      </c>
      <c r="M168" s="168"/>
      <c r="N168" s="125"/>
    </row>
    <row r="169" spans="1:14" ht="23.25" customHeight="1" thickTop="1" thickBot="1" x14ac:dyDescent="0.3">
      <c r="A169" s="364"/>
      <c r="B169" s="350" t="s">
        <v>58</v>
      </c>
      <c r="C169" s="37" t="s">
        <v>209</v>
      </c>
      <c r="D169" s="138">
        <v>1</v>
      </c>
      <c r="E169" s="118" t="s">
        <v>97</v>
      </c>
      <c r="F169" s="486">
        <v>34</v>
      </c>
      <c r="G169" s="487"/>
      <c r="H169" s="169">
        <f>F169/F170</f>
        <v>1</v>
      </c>
      <c r="I169" s="486">
        <v>73</v>
      </c>
      <c r="J169" s="487"/>
      <c r="K169" s="169">
        <f>I169/I170</f>
        <v>1</v>
      </c>
      <c r="L169" s="486">
        <v>75</v>
      </c>
      <c r="M169" s="487">
        <f>L169/L170</f>
        <v>1</v>
      </c>
      <c r="N169" s="169">
        <f>L169/L170</f>
        <v>1</v>
      </c>
    </row>
    <row r="170" spans="1:14" ht="23.25" customHeight="1" thickTop="1" thickBot="1" x14ac:dyDescent="0.3">
      <c r="A170" s="364"/>
      <c r="B170" s="350"/>
      <c r="C170" s="38" t="s">
        <v>210</v>
      </c>
      <c r="D170" s="151"/>
      <c r="E170" s="119"/>
      <c r="F170" s="488">
        <v>34</v>
      </c>
      <c r="G170" s="489"/>
      <c r="H170" s="170"/>
      <c r="I170" s="488">
        <v>73</v>
      </c>
      <c r="J170" s="489"/>
      <c r="K170" s="170"/>
      <c r="L170" s="488">
        <v>75</v>
      </c>
      <c r="M170" s="489"/>
      <c r="N170" s="170"/>
    </row>
    <row r="171" spans="1:14" ht="24.75" customHeight="1" thickTop="1" thickBot="1" x14ac:dyDescent="0.3">
      <c r="A171" s="364"/>
      <c r="B171" s="354" t="s">
        <v>59</v>
      </c>
      <c r="C171" s="39" t="s">
        <v>211</v>
      </c>
      <c r="D171" s="120">
        <v>1</v>
      </c>
      <c r="E171" s="122" t="s">
        <v>97</v>
      </c>
      <c r="F171" s="165">
        <v>67</v>
      </c>
      <c r="G171" s="166"/>
      <c r="H171" s="124">
        <f>F171/F172</f>
        <v>1</v>
      </c>
      <c r="I171" s="165">
        <v>76</v>
      </c>
      <c r="J171" s="166"/>
      <c r="K171" s="124">
        <f>I171/I172</f>
        <v>1</v>
      </c>
      <c r="L171" s="165">
        <v>81</v>
      </c>
      <c r="M171" s="166">
        <f>L171/L172</f>
        <v>1</v>
      </c>
      <c r="N171" s="124">
        <f>L171/L172</f>
        <v>1</v>
      </c>
    </row>
    <row r="172" spans="1:14" ht="24.75" customHeight="1" thickTop="1" thickBot="1" x14ac:dyDescent="0.3">
      <c r="A172" s="364"/>
      <c r="B172" s="354"/>
      <c r="C172" s="40" t="s">
        <v>212</v>
      </c>
      <c r="D172" s="121"/>
      <c r="E172" s="123"/>
      <c r="F172" s="167">
        <v>67</v>
      </c>
      <c r="G172" s="168"/>
      <c r="H172" s="125"/>
      <c r="I172" s="167">
        <v>76</v>
      </c>
      <c r="J172" s="168"/>
      <c r="K172" s="125"/>
      <c r="L172" s="167">
        <v>81</v>
      </c>
      <c r="M172" s="168"/>
      <c r="N172" s="125"/>
    </row>
    <row r="173" spans="1:14" ht="16.5" thickTop="1" thickBot="1" x14ac:dyDescent="0.3">
      <c r="A173" s="363" t="s">
        <v>60</v>
      </c>
      <c r="B173" s="354" t="s">
        <v>61</v>
      </c>
      <c r="C173" s="158" t="s">
        <v>213</v>
      </c>
      <c r="D173" s="158" t="s">
        <v>86</v>
      </c>
      <c r="E173" s="122" t="s">
        <v>102</v>
      </c>
      <c r="F173" s="537"/>
      <c r="G173" s="538"/>
      <c r="H173" s="538"/>
      <c r="I173" s="538"/>
      <c r="J173" s="538"/>
      <c r="K173" s="539"/>
      <c r="L173" s="159">
        <v>898183502</v>
      </c>
      <c r="M173" s="160"/>
      <c r="N173" s="161"/>
    </row>
    <row r="174" spans="1:14" ht="16.5" thickTop="1" thickBot="1" x14ac:dyDescent="0.3">
      <c r="A174" s="364"/>
      <c r="B174" s="354"/>
      <c r="C174" s="121"/>
      <c r="D174" s="121"/>
      <c r="E174" s="123"/>
      <c r="F174" s="540"/>
      <c r="G174" s="541"/>
      <c r="H174" s="541"/>
      <c r="I174" s="541"/>
      <c r="J174" s="541"/>
      <c r="K174" s="542"/>
      <c r="L174" s="162"/>
      <c r="M174" s="163"/>
      <c r="N174" s="164"/>
    </row>
    <row r="175" spans="1:14" ht="16.5" thickTop="1" thickBot="1" x14ac:dyDescent="0.3">
      <c r="A175" s="364"/>
      <c r="B175" s="350" t="s">
        <v>62</v>
      </c>
      <c r="C175" s="140" t="s">
        <v>214</v>
      </c>
      <c r="D175" s="140" t="s">
        <v>86</v>
      </c>
      <c r="E175" s="140" t="s">
        <v>97</v>
      </c>
      <c r="F175" s="553"/>
      <c r="G175" s="554"/>
      <c r="H175" s="554"/>
      <c r="I175" s="554"/>
      <c r="J175" s="554"/>
      <c r="K175" s="554"/>
      <c r="L175" s="159">
        <v>0</v>
      </c>
      <c r="M175" s="160"/>
      <c r="N175" s="161"/>
    </row>
    <row r="176" spans="1:14" ht="16.5" thickTop="1" thickBot="1" x14ac:dyDescent="0.3">
      <c r="A176" s="364"/>
      <c r="B176" s="350"/>
      <c r="C176" s="151"/>
      <c r="D176" s="151"/>
      <c r="E176" s="151"/>
      <c r="F176" s="555"/>
      <c r="G176" s="556"/>
      <c r="H176" s="556"/>
      <c r="I176" s="556"/>
      <c r="J176" s="556"/>
      <c r="K176" s="556"/>
      <c r="L176" s="162"/>
      <c r="M176" s="163"/>
      <c r="N176" s="164"/>
    </row>
    <row r="177" spans="1:14" ht="16.5" thickTop="1" thickBot="1" x14ac:dyDescent="0.3">
      <c r="A177" s="364"/>
      <c r="B177" s="545" t="s">
        <v>63</v>
      </c>
      <c r="C177" s="35" t="s">
        <v>271</v>
      </c>
      <c r="D177" s="546" t="s">
        <v>86</v>
      </c>
      <c r="E177" s="547" t="s">
        <v>97</v>
      </c>
      <c r="F177" s="327">
        <v>33</v>
      </c>
      <c r="G177" s="328"/>
      <c r="H177" s="329"/>
      <c r="I177" s="327">
        <v>38</v>
      </c>
      <c r="J177" s="328"/>
      <c r="K177" s="329"/>
      <c r="L177" s="327">
        <v>34</v>
      </c>
      <c r="M177" s="328"/>
      <c r="N177" s="329"/>
    </row>
    <row r="178" spans="1:14" ht="16.5" thickTop="1" thickBot="1" x14ac:dyDescent="0.3">
      <c r="A178" s="364"/>
      <c r="B178" s="545"/>
      <c r="C178" s="87" t="s">
        <v>272</v>
      </c>
      <c r="D178" s="548"/>
      <c r="E178" s="549"/>
      <c r="F178" s="152">
        <v>178</v>
      </c>
      <c r="G178" s="153"/>
      <c r="H178" s="154"/>
      <c r="I178" s="152">
        <v>172</v>
      </c>
      <c r="J178" s="153"/>
      <c r="K178" s="154"/>
      <c r="L178" s="152">
        <v>162</v>
      </c>
      <c r="M178" s="153"/>
      <c r="N178" s="154"/>
    </row>
    <row r="179" spans="1:14" ht="16.5" thickTop="1" thickBot="1" x14ac:dyDescent="0.3">
      <c r="A179" s="364"/>
      <c r="B179" s="545"/>
      <c r="C179" s="87" t="s">
        <v>273</v>
      </c>
      <c r="D179" s="548"/>
      <c r="E179" s="549"/>
      <c r="F179" s="152">
        <v>209</v>
      </c>
      <c r="G179" s="153"/>
      <c r="H179" s="154"/>
      <c r="I179" s="152">
        <v>260</v>
      </c>
      <c r="J179" s="153"/>
      <c r="K179" s="154"/>
      <c r="L179" s="152">
        <v>178</v>
      </c>
      <c r="M179" s="153"/>
      <c r="N179" s="154"/>
    </row>
    <row r="180" spans="1:14" ht="16.5" thickTop="1" thickBot="1" x14ac:dyDescent="0.3">
      <c r="A180" s="364"/>
      <c r="B180" s="545"/>
      <c r="C180" s="87" t="s">
        <v>215</v>
      </c>
      <c r="D180" s="548"/>
      <c r="E180" s="549"/>
      <c r="F180" s="152">
        <v>19</v>
      </c>
      <c r="G180" s="153"/>
      <c r="H180" s="154"/>
      <c r="I180" s="152">
        <v>21</v>
      </c>
      <c r="J180" s="153"/>
      <c r="K180" s="154"/>
      <c r="L180" s="152">
        <v>24</v>
      </c>
      <c r="M180" s="153"/>
      <c r="N180" s="154"/>
    </row>
    <row r="181" spans="1:14" ht="16.5" thickTop="1" thickBot="1" x14ac:dyDescent="0.3">
      <c r="A181" s="364"/>
      <c r="B181" s="545"/>
      <c r="C181" s="87" t="s">
        <v>274</v>
      </c>
      <c r="D181" s="548"/>
      <c r="E181" s="549"/>
      <c r="F181" s="152">
        <v>3</v>
      </c>
      <c r="G181" s="153"/>
      <c r="H181" s="154"/>
      <c r="I181" s="152">
        <v>3</v>
      </c>
      <c r="J181" s="153"/>
      <c r="K181" s="154"/>
      <c r="L181" s="152">
        <v>3</v>
      </c>
      <c r="M181" s="153"/>
      <c r="N181" s="154"/>
    </row>
    <row r="182" spans="1:14" ht="16.5" thickTop="1" thickBot="1" x14ac:dyDescent="0.3">
      <c r="A182" s="364"/>
      <c r="B182" s="545"/>
      <c r="C182" s="87" t="s">
        <v>216</v>
      </c>
      <c r="D182" s="548"/>
      <c r="E182" s="549"/>
      <c r="F182" s="152">
        <v>16</v>
      </c>
      <c r="G182" s="153"/>
      <c r="H182" s="154"/>
      <c r="I182" s="152">
        <v>17</v>
      </c>
      <c r="J182" s="153"/>
      <c r="K182" s="154"/>
      <c r="L182" s="152">
        <v>18</v>
      </c>
      <c r="M182" s="153"/>
      <c r="N182" s="154"/>
    </row>
    <row r="183" spans="1:14" ht="16.5" thickTop="1" thickBot="1" x14ac:dyDescent="0.3">
      <c r="A183" s="364"/>
      <c r="B183" s="545"/>
      <c r="C183" s="87" t="s">
        <v>217</v>
      </c>
      <c r="D183" s="548"/>
      <c r="E183" s="549"/>
      <c r="F183" s="152">
        <v>66</v>
      </c>
      <c r="G183" s="153"/>
      <c r="H183" s="154"/>
      <c r="I183" s="152">
        <v>16</v>
      </c>
      <c r="J183" s="153"/>
      <c r="K183" s="154"/>
      <c r="L183" s="152">
        <v>80</v>
      </c>
      <c r="M183" s="153"/>
      <c r="N183" s="154"/>
    </row>
    <row r="184" spans="1:14" ht="25.5" thickTop="1" thickBot="1" x14ac:dyDescent="0.3">
      <c r="A184" s="364"/>
      <c r="B184" s="545"/>
      <c r="C184" s="87" t="s">
        <v>218</v>
      </c>
      <c r="D184" s="548"/>
      <c r="E184" s="549"/>
      <c r="F184" s="152">
        <v>8</v>
      </c>
      <c r="G184" s="153"/>
      <c r="H184" s="154"/>
      <c r="I184" s="152">
        <v>4</v>
      </c>
      <c r="J184" s="153"/>
      <c r="K184" s="154"/>
      <c r="L184" s="152">
        <v>4</v>
      </c>
      <c r="M184" s="153"/>
      <c r="N184" s="154"/>
    </row>
    <row r="185" spans="1:14" ht="16.5" thickTop="1" thickBot="1" x14ac:dyDescent="0.3">
      <c r="A185" s="364"/>
      <c r="B185" s="545"/>
      <c r="C185" s="87" t="s">
        <v>219</v>
      </c>
      <c r="D185" s="548"/>
      <c r="E185" s="549"/>
      <c r="F185" s="152">
        <v>47</v>
      </c>
      <c r="G185" s="153"/>
      <c r="H185" s="154"/>
      <c r="I185" s="152">
        <v>17</v>
      </c>
      <c r="J185" s="153"/>
      <c r="K185" s="154"/>
      <c r="L185" s="152">
        <v>63</v>
      </c>
      <c r="M185" s="153"/>
      <c r="N185" s="154"/>
    </row>
    <row r="186" spans="1:14" ht="16.5" thickTop="1" thickBot="1" x14ac:dyDescent="0.3">
      <c r="A186" s="364"/>
      <c r="B186" s="545"/>
      <c r="C186" s="87" t="s">
        <v>220</v>
      </c>
      <c r="D186" s="548"/>
      <c r="E186" s="549"/>
      <c r="F186" s="152">
        <v>0</v>
      </c>
      <c r="G186" s="153"/>
      <c r="H186" s="154"/>
      <c r="I186" s="152">
        <v>2</v>
      </c>
      <c r="J186" s="153"/>
      <c r="K186" s="154"/>
      <c r="L186" s="152">
        <v>4</v>
      </c>
      <c r="M186" s="153"/>
      <c r="N186" s="154"/>
    </row>
    <row r="187" spans="1:14" ht="16.5" thickTop="1" thickBot="1" x14ac:dyDescent="0.3">
      <c r="A187" s="364"/>
      <c r="B187" s="545"/>
      <c r="C187" s="87" t="s">
        <v>275</v>
      </c>
      <c r="D187" s="548"/>
      <c r="E187" s="549"/>
      <c r="F187" s="152">
        <v>0</v>
      </c>
      <c r="G187" s="153"/>
      <c r="H187" s="154"/>
      <c r="I187" s="152">
        <v>0</v>
      </c>
      <c r="J187" s="153"/>
      <c r="K187" s="154"/>
      <c r="L187" s="152">
        <v>0</v>
      </c>
      <c r="M187" s="153"/>
      <c r="N187" s="154"/>
    </row>
    <row r="188" spans="1:14" ht="16.5" thickTop="1" thickBot="1" x14ac:dyDescent="0.3">
      <c r="A188" s="365"/>
      <c r="B188" s="545"/>
      <c r="C188" s="550" t="s">
        <v>276</v>
      </c>
      <c r="D188" s="551"/>
      <c r="E188" s="552"/>
      <c r="F188" s="155">
        <f>SUM(F177:F187)</f>
        <v>579</v>
      </c>
      <c r="G188" s="156"/>
      <c r="H188" s="157"/>
      <c r="I188" s="155">
        <f>SUM(I177:I187)</f>
        <v>550</v>
      </c>
      <c r="J188" s="156"/>
      <c r="K188" s="157"/>
      <c r="L188" s="155">
        <f>SUM(L177:L187)</f>
        <v>570</v>
      </c>
      <c r="M188" s="156"/>
      <c r="N188" s="157"/>
    </row>
    <row r="189" spans="1:14" ht="23.25" customHeight="1" thickTop="1" thickBot="1" x14ac:dyDescent="0.3">
      <c r="A189" s="366" t="s">
        <v>64</v>
      </c>
      <c r="B189" s="354" t="s">
        <v>65</v>
      </c>
      <c r="C189" s="28" t="s">
        <v>221</v>
      </c>
      <c r="D189" s="120">
        <v>1</v>
      </c>
      <c r="E189" s="122" t="s">
        <v>97</v>
      </c>
      <c r="F189" s="126">
        <v>14</v>
      </c>
      <c r="G189" s="127"/>
      <c r="H189" s="124">
        <f>F189/F190</f>
        <v>1</v>
      </c>
      <c r="I189" s="126">
        <v>24</v>
      </c>
      <c r="J189" s="127"/>
      <c r="K189" s="124">
        <f>I189/I190</f>
        <v>1</v>
      </c>
      <c r="L189" s="126">
        <v>20</v>
      </c>
      <c r="M189" s="127">
        <f>L189/L190</f>
        <v>1</v>
      </c>
      <c r="N189" s="124">
        <f>L189/L190</f>
        <v>1</v>
      </c>
    </row>
    <row r="190" spans="1:14" ht="23.25" customHeight="1" thickTop="1" thickBot="1" x14ac:dyDescent="0.3">
      <c r="A190" s="367"/>
      <c r="B190" s="354"/>
      <c r="C190" s="15" t="s">
        <v>222</v>
      </c>
      <c r="D190" s="121"/>
      <c r="E190" s="123"/>
      <c r="F190" s="128">
        <v>14</v>
      </c>
      <c r="G190" s="129"/>
      <c r="H190" s="125"/>
      <c r="I190" s="128">
        <v>24</v>
      </c>
      <c r="J190" s="129"/>
      <c r="K190" s="125"/>
      <c r="L190" s="128">
        <v>20</v>
      </c>
      <c r="M190" s="129"/>
      <c r="N190" s="125"/>
    </row>
    <row r="191" spans="1:14" ht="16.5" thickTop="1" thickBot="1" x14ac:dyDescent="0.3">
      <c r="A191" s="367"/>
      <c r="B191" s="350" t="s">
        <v>66</v>
      </c>
      <c r="C191" s="27" t="s">
        <v>223</v>
      </c>
      <c r="D191" s="138">
        <v>0.35</v>
      </c>
      <c r="E191" s="118" t="s">
        <v>97</v>
      </c>
      <c r="F191" s="141">
        <v>3</v>
      </c>
      <c r="G191" s="142"/>
      <c r="H191" s="135">
        <f>F191/F192</f>
        <v>0.33333333333333331</v>
      </c>
      <c r="I191" s="141">
        <v>10</v>
      </c>
      <c r="J191" s="142"/>
      <c r="K191" s="135">
        <f>(I191/I192)</f>
        <v>0.43478260869565216</v>
      </c>
      <c r="L191" s="141">
        <v>17</v>
      </c>
      <c r="M191" s="142"/>
      <c r="N191" s="135">
        <f>(L191/L192)</f>
        <v>0.40476190476190477</v>
      </c>
    </row>
    <row r="192" spans="1:14" ht="16.5" thickTop="1" thickBot="1" x14ac:dyDescent="0.3">
      <c r="A192" s="367"/>
      <c r="B192" s="350"/>
      <c r="C192" s="17" t="s">
        <v>224</v>
      </c>
      <c r="D192" s="151"/>
      <c r="E192" s="119"/>
      <c r="F192" s="143">
        <v>9</v>
      </c>
      <c r="G192" s="144"/>
      <c r="H192" s="137"/>
      <c r="I192" s="143">
        <v>23</v>
      </c>
      <c r="J192" s="144"/>
      <c r="K192" s="137"/>
      <c r="L192" s="143">
        <v>42</v>
      </c>
      <c r="M192" s="144"/>
      <c r="N192" s="137"/>
    </row>
    <row r="193" spans="1:14" ht="16.5" thickTop="1" thickBot="1" x14ac:dyDescent="0.3">
      <c r="A193" s="367"/>
      <c r="B193" s="354" t="s">
        <v>67</v>
      </c>
      <c r="C193" s="158" t="s">
        <v>225</v>
      </c>
      <c r="D193" s="158" t="s">
        <v>86</v>
      </c>
      <c r="E193" s="122" t="s">
        <v>97</v>
      </c>
      <c r="F193" s="107">
        <v>9</v>
      </c>
      <c r="G193" s="108"/>
      <c r="H193" s="109"/>
      <c r="I193" s="107">
        <v>12</v>
      </c>
      <c r="J193" s="108"/>
      <c r="K193" s="109"/>
      <c r="L193" s="107">
        <v>10</v>
      </c>
      <c r="M193" s="113"/>
      <c r="N193" s="109"/>
    </row>
    <row r="194" spans="1:14" ht="16.5" thickTop="1" thickBot="1" x14ac:dyDescent="0.3">
      <c r="A194" s="368"/>
      <c r="B194" s="354"/>
      <c r="C194" s="121"/>
      <c r="D194" s="121"/>
      <c r="E194" s="123"/>
      <c r="F194" s="110"/>
      <c r="G194" s="111"/>
      <c r="H194" s="112"/>
      <c r="I194" s="110"/>
      <c r="J194" s="111"/>
      <c r="K194" s="112"/>
      <c r="L194" s="110"/>
      <c r="M194" s="114"/>
      <c r="N194" s="112"/>
    </row>
    <row r="195" spans="1:14" ht="37.5" thickTop="1" thickBot="1" x14ac:dyDescent="0.3">
      <c r="A195" s="369"/>
      <c r="B195" s="7" t="s">
        <v>68</v>
      </c>
      <c r="C195" s="7" t="s">
        <v>226</v>
      </c>
      <c r="D195" s="7" t="s">
        <v>86</v>
      </c>
      <c r="E195" s="3" t="s">
        <v>102</v>
      </c>
      <c r="F195" s="115">
        <v>127395427</v>
      </c>
      <c r="G195" s="116"/>
      <c r="H195" s="117"/>
      <c r="I195" s="115">
        <v>1426371042</v>
      </c>
      <c r="J195" s="116"/>
      <c r="K195" s="117"/>
      <c r="L195" s="115">
        <v>1630677399</v>
      </c>
      <c r="M195" s="116"/>
      <c r="N195" s="117"/>
    </row>
    <row r="196" spans="1:14" ht="21.75" customHeight="1" thickTop="1" thickBot="1" x14ac:dyDescent="0.3">
      <c r="A196" s="366" t="s">
        <v>69</v>
      </c>
      <c r="B196" s="354" t="s">
        <v>70</v>
      </c>
      <c r="C196" s="28" t="s">
        <v>227</v>
      </c>
      <c r="D196" s="120">
        <v>1</v>
      </c>
      <c r="E196" s="122" t="s">
        <v>97</v>
      </c>
      <c r="F196" s="126">
        <v>3</v>
      </c>
      <c r="G196" s="127"/>
      <c r="H196" s="124">
        <f>F196/F197</f>
        <v>0.5</v>
      </c>
      <c r="I196" s="126">
        <v>4</v>
      </c>
      <c r="J196" s="127"/>
      <c r="K196" s="124">
        <f>I196/I197</f>
        <v>0.5714285714285714</v>
      </c>
      <c r="L196" s="126">
        <v>4</v>
      </c>
      <c r="M196" s="127">
        <v>0</v>
      </c>
      <c r="N196" s="124">
        <f>L196/L197</f>
        <v>0.5714285714285714</v>
      </c>
    </row>
    <row r="197" spans="1:14" ht="21.75" customHeight="1" thickTop="1" thickBot="1" x14ac:dyDescent="0.3">
      <c r="A197" s="367"/>
      <c r="B197" s="354"/>
      <c r="C197" s="15" t="s">
        <v>228</v>
      </c>
      <c r="D197" s="121"/>
      <c r="E197" s="123"/>
      <c r="F197" s="128">
        <v>6</v>
      </c>
      <c r="G197" s="129"/>
      <c r="H197" s="125"/>
      <c r="I197" s="128">
        <v>7</v>
      </c>
      <c r="J197" s="129"/>
      <c r="K197" s="125"/>
      <c r="L197" s="128">
        <v>7</v>
      </c>
      <c r="M197" s="129"/>
      <c r="N197" s="125"/>
    </row>
    <row r="198" spans="1:14" ht="16.5" thickTop="1" thickBot="1" x14ac:dyDescent="0.3">
      <c r="A198" s="367"/>
      <c r="B198" s="350" t="s">
        <v>71</v>
      </c>
      <c r="C198" s="27" t="s">
        <v>229</v>
      </c>
      <c r="D198" s="140" t="s">
        <v>86</v>
      </c>
      <c r="E198" s="118" t="s">
        <v>97</v>
      </c>
      <c r="F198" s="91">
        <v>0</v>
      </c>
      <c r="G198" s="92"/>
      <c r="H198" s="325">
        <f>F198/F199</f>
        <v>0</v>
      </c>
      <c r="I198" s="91">
        <v>0</v>
      </c>
      <c r="J198" s="92"/>
      <c r="K198" s="325">
        <f>I198/I199</f>
        <v>0</v>
      </c>
      <c r="L198" s="91">
        <v>0</v>
      </c>
      <c r="M198" s="92">
        <v>0</v>
      </c>
      <c r="N198" s="325">
        <v>0</v>
      </c>
    </row>
    <row r="199" spans="1:14" ht="16.5" thickTop="1" thickBot="1" x14ac:dyDescent="0.3">
      <c r="A199" s="367"/>
      <c r="B199" s="350"/>
      <c r="C199" s="17" t="s">
        <v>230</v>
      </c>
      <c r="D199" s="151"/>
      <c r="E199" s="119"/>
      <c r="F199" s="93">
        <v>739102840</v>
      </c>
      <c r="G199" s="94"/>
      <c r="H199" s="326"/>
      <c r="I199" s="93">
        <v>1126880469</v>
      </c>
      <c r="J199" s="94"/>
      <c r="K199" s="326"/>
      <c r="L199" s="93">
        <v>0</v>
      </c>
      <c r="M199" s="94"/>
      <c r="N199" s="326"/>
    </row>
    <row r="200" spans="1:14" ht="16.5" thickTop="1" thickBot="1" x14ac:dyDescent="0.3">
      <c r="A200" s="367"/>
      <c r="B200" s="354" t="s">
        <v>72</v>
      </c>
      <c r="C200" s="28" t="s">
        <v>231</v>
      </c>
      <c r="D200" s="158" t="s">
        <v>86</v>
      </c>
      <c r="E200" s="122" t="s">
        <v>97</v>
      </c>
      <c r="F200" s="145">
        <v>19780000</v>
      </c>
      <c r="G200" s="146"/>
      <c r="H200" s="179">
        <f>F200/F201</f>
        <v>2.6762175612801056E-2</v>
      </c>
      <c r="I200" s="145">
        <v>798560285</v>
      </c>
      <c r="J200" s="146"/>
      <c r="K200" s="179">
        <f>I200/I201</f>
        <v>0.70864684140692125</v>
      </c>
      <c r="L200" s="145">
        <v>0</v>
      </c>
      <c r="M200" s="146" t="e">
        <f>L200/L201</f>
        <v>#DIV/0!</v>
      </c>
      <c r="N200" s="147">
        <v>0</v>
      </c>
    </row>
    <row r="201" spans="1:14" ht="16.5" thickTop="1" thickBot="1" x14ac:dyDescent="0.3">
      <c r="A201" s="369"/>
      <c r="B201" s="354"/>
      <c r="C201" s="15" t="s">
        <v>232</v>
      </c>
      <c r="D201" s="121"/>
      <c r="E201" s="123"/>
      <c r="F201" s="149">
        <v>739102840</v>
      </c>
      <c r="G201" s="150"/>
      <c r="H201" s="180"/>
      <c r="I201" s="149">
        <v>1126880469</v>
      </c>
      <c r="J201" s="150"/>
      <c r="K201" s="180"/>
      <c r="L201" s="149">
        <v>0</v>
      </c>
      <c r="M201" s="150"/>
      <c r="N201" s="148"/>
    </row>
    <row r="202" spans="1:14" ht="16.5" thickTop="1" thickBot="1" x14ac:dyDescent="0.3">
      <c r="A202" s="366" t="s">
        <v>73</v>
      </c>
      <c r="B202" s="350" t="s">
        <v>74</v>
      </c>
      <c r="C202" s="27" t="s">
        <v>109</v>
      </c>
      <c r="D202" s="138">
        <v>0.85</v>
      </c>
      <c r="E202" s="118" t="s">
        <v>102</v>
      </c>
      <c r="F202" s="141">
        <v>0</v>
      </c>
      <c r="G202" s="142"/>
      <c r="H202" s="135">
        <f>IFERROR((F202/F203),0)</f>
        <v>0</v>
      </c>
      <c r="I202" s="141">
        <v>0</v>
      </c>
      <c r="J202" s="142"/>
      <c r="K202" s="135">
        <f>IFERROR((I202/I203),0)</f>
        <v>0</v>
      </c>
      <c r="L202" s="141">
        <v>0</v>
      </c>
      <c r="M202" s="142"/>
      <c r="N202" s="135">
        <f>IFERROR((L202/L203),0)</f>
        <v>0</v>
      </c>
    </row>
    <row r="203" spans="1:14" ht="16.5" thickTop="1" thickBot="1" x14ac:dyDescent="0.3">
      <c r="A203" s="367"/>
      <c r="B203" s="350"/>
      <c r="C203" s="17" t="s">
        <v>110</v>
      </c>
      <c r="D203" s="151"/>
      <c r="E203" s="119"/>
      <c r="F203" s="143">
        <v>0</v>
      </c>
      <c r="G203" s="144"/>
      <c r="H203" s="137"/>
      <c r="I203" s="143">
        <v>0</v>
      </c>
      <c r="J203" s="144"/>
      <c r="K203" s="137"/>
      <c r="L203" s="143">
        <v>0</v>
      </c>
      <c r="M203" s="144"/>
      <c r="N203" s="137"/>
    </row>
    <row r="204" spans="1:14" ht="16.5" thickTop="1" thickBot="1" x14ac:dyDescent="0.3">
      <c r="A204" s="367"/>
      <c r="B204" s="354" t="s">
        <v>75</v>
      </c>
      <c r="C204" s="28" t="s">
        <v>233</v>
      </c>
      <c r="D204" s="120">
        <v>1</v>
      </c>
      <c r="E204" s="122" t="s">
        <v>97</v>
      </c>
      <c r="F204" s="126">
        <v>797</v>
      </c>
      <c r="G204" s="127"/>
      <c r="H204" s="124">
        <f>(F204/F205)</f>
        <v>0.93325526932084313</v>
      </c>
      <c r="I204" s="126">
        <v>854</v>
      </c>
      <c r="J204" s="127"/>
      <c r="K204" s="124">
        <f>(I204/I205)</f>
        <v>0.7</v>
      </c>
      <c r="L204" s="126">
        <v>568</v>
      </c>
      <c r="M204" s="127"/>
      <c r="N204" s="124">
        <f>(L204/L205)</f>
        <v>0.37148463047743624</v>
      </c>
    </row>
    <row r="205" spans="1:14" ht="16.5" thickTop="1" thickBot="1" x14ac:dyDescent="0.3">
      <c r="A205" s="369"/>
      <c r="B205" s="354"/>
      <c r="C205" s="15" t="s">
        <v>234</v>
      </c>
      <c r="D205" s="121"/>
      <c r="E205" s="123"/>
      <c r="F205" s="128">
        <v>854</v>
      </c>
      <c r="G205" s="129"/>
      <c r="H205" s="125"/>
      <c r="I205" s="128">
        <v>1220</v>
      </c>
      <c r="J205" s="129"/>
      <c r="K205" s="125"/>
      <c r="L205" s="128">
        <v>1529</v>
      </c>
      <c r="M205" s="129"/>
      <c r="N205" s="125"/>
    </row>
    <row r="206" spans="1:14" ht="29.25" customHeight="1" thickTop="1" thickBot="1" x14ac:dyDescent="0.3">
      <c r="A206" s="361" t="s">
        <v>76</v>
      </c>
      <c r="B206" s="350" t="s">
        <v>77</v>
      </c>
      <c r="C206" s="37" t="s">
        <v>109</v>
      </c>
      <c r="D206" s="138">
        <v>0.8</v>
      </c>
      <c r="E206" s="140" t="s">
        <v>102</v>
      </c>
      <c r="F206" s="131"/>
      <c r="G206" s="132"/>
      <c r="H206" s="132"/>
      <c r="I206" s="132"/>
      <c r="J206" s="132"/>
      <c r="K206" s="132"/>
      <c r="L206" s="47">
        <v>8</v>
      </c>
      <c r="M206" s="134">
        <f>L206/L207</f>
        <v>1</v>
      </c>
      <c r="N206" s="135"/>
    </row>
    <row r="207" spans="1:14" ht="29.25" customHeight="1" thickTop="1" thickBot="1" x14ac:dyDescent="0.3">
      <c r="A207" s="362"/>
      <c r="B207" s="350"/>
      <c r="C207" s="38" t="s">
        <v>110</v>
      </c>
      <c r="D207" s="139"/>
      <c r="E207" s="139"/>
      <c r="F207" s="131"/>
      <c r="G207" s="132"/>
      <c r="H207" s="133"/>
      <c r="I207" s="133"/>
      <c r="J207" s="133"/>
      <c r="K207" s="133"/>
      <c r="L207" s="48">
        <v>8</v>
      </c>
      <c r="M207" s="136"/>
      <c r="N207" s="137"/>
    </row>
    <row r="208" spans="1:14" ht="26.25" customHeight="1" thickTop="1" thickBot="1" x14ac:dyDescent="0.3">
      <c r="A208" s="370" t="s">
        <v>78</v>
      </c>
      <c r="B208" s="350" t="s">
        <v>79</v>
      </c>
      <c r="C208" s="37" t="s">
        <v>247</v>
      </c>
      <c r="D208" s="138">
        <v>1</v>
      </c>
      <c r="E208" s="118" t="s">
        <v>102</v>
      </c>
      <c r="F208" s="537"/>
      <c r="G208" s="538"/>
      <c r="H208" s="538"/>
      <c r="I208" s="538"/>
      <c r="J208" s="538"/>
      <c r="K208" s="538"/>
      <c r="L208" s="47">
        <v>5</v>
      </c>
      <c r="M208" s="134">
        <f>L208/L209</f>
        <v>1</v>
      </c>
      <c r="N208" s="135"/>
    </row>
    <row r="209" spans="1:14" ht="26.25" customHeight="1" thickTop="1" thickBot="1" x14ac:dyDescent="0.3">
      <c r="A209" s="370"/>
      <c r="B209" s="350"/>
      <c r="C209" s="38" t="s">
        <v>235</v>
      </c>
      <c r="D209" s="139"/>
      <c r="E209" s="130"/>
      <c r="F209" s="543"/>
      <c r="G209" s="544"/>
      <c r="H209" s="544"/>
      <c r="I209" s="544"/>
      <c r="J209" s="544"/>
      <c r="K209" s="544"/>
      <c r="L209" s="48">
        <v>5</v>
      </c>
      <c r="M209" s="136"/>
      <c r="N209" s="137"/>
    </row>
    <row r="210" spans="1:14" ht="30.75" customHeight="1" thickTop="1" thickBot="1" x14ac:dyDescent="0.3">
      <c r="A210" s="370"/>
      <c r="B210" s="354" t="s">
        <v>80</v>
      </c>
      <c r="C210" s="44" t="s">
        <v>248</v>
      </c>
      <c r="D210" s="138">
        <v>1</v>
      </c>
      <c r="E210" s="118" t="s">
        <v>102</v>
      </c>
      <c r="F210" s="537"/>
      <c r="G210" s="538"/>
      <c r="H210" s="538"/>
      <c r="I210" s="538"/>
      <c r="J210" s="538"/>
      <c r="K210" s="539"/>
      <c r="L210" s="89">
        <v>15</v>
      </c>
      <c r="M210" s="500">
        <f>L210/L211</f>
        <v>1</v>
      </c>
      <c r="N210" s="501"/>
    </row>
    <row r="211" spans="1:14" ht="30.75" customHeight="1" thickTop="1" thickBot="1" x14ac:dyDescent="0.3">
      <c r="A211" s="370"/>
      <c r="B211" s="354"/>
      <c r="C211" s="40" t="s">
        <v>235</v>
      </c>
      <c r="D211" s="151"/>
      <c r="E211" s="119"/>
      <c r="F211" s="540"/>
      <c r="G211" s="541"/>
      <c r="H211" s="541"/>
      <c r="I211" s="541"/>
      <c r="J211" s="541"/>
      <c r="K211" s="542"/>
      <c r="L211" s="90">
        <v>15</v>
      </c>
      <c r="M211" s="502"/>
      <c r="N211" s="503"/>
    </row>
    <row r="212" spans="1:14" ht="15.75" thickTop="1" x14ac:dyDescent="0.25"/>
  </sheetData>
  <mergeCells count="774">
    <mergeCell ref="F31:N31"/>
    <mergeCell ref="F32:N32"/>
    <mergeCell ref="F33:N33"/>
    <mergeCell ref="F34:N34"/>
    <mergeCell ref="F35:N35"/>
    <mergeCell ref="F36:N36"/>
    <mergeCell ref="F37:N38"/>
    <mergeCell ref="F2:N2"/>
    <mergeCell ref="F3:N3"/>
    <mergeCell ref="F4:N4"/>
    <mergeCell ref="F5:N5"/>
    <mergeCell ref="F6:N6"/>
    <mergeCell ref="F7:N7"/>
    <mergeCell ref="F8:N8"/>
    <mergeCell ref="F9:N9"/>
    <mergeCell ref="F10:N10"/>
    <mergeCell ref="F39:G39"/>
    <mergeCell ref="F40:G40"/>
    <mergeCell ref="I39:J39"/>
    <mergeCell ref="I40:J40"/>
    <mergeCell ref="F71:G71"/>
    <mergeCell ref="I66:K66"/>
    <mergeCell ref="I41:K41"/>
    <mergeCell ref="I42:K42"/>
    <mergeCell ref="I43:K43"/>
    <mergeCell ref="I44:K44"/>
    <mergeCell ref="I45:K45"/>
    <mergeCell ref="I46:K46"/>
    <mergeCell ref="I47:K47"/>
    <mergeCell ref="I48:K48"/>
    <mergeCell ref="F60:H60"/>
    <mergeCell ref="F54:H54"/>
    <mergeCell ref="F55:H55"/>
    <mergeCell ref="I71:J71"/>
    <mergeCell ref="N162:N163"/>
    <mergeCell ref="F164:G164"/>
    <mergeCell ref="F165:G165"/>
    <mergeCell ref="F166:G166"/>
    <mergeCell ref="I164:J164"/>
    <mergeCell ref="I165:J165"/>
    <mergeCell ref="I166:J166"/>
    <mergeCell ref="L164:M164"/>
    <mergeCell ref="N164:N166"/>
    <mergeCell ref="L165:M165"/>
    <mergeCell ref="L166:M166"/>
    <mergeCell ref="L162:M162"/>
    <mergeCell ref="N167:N168"/>
    <mergeCell ref="L168:M168"/>
    <mergeCell ref="F169:G169"/>
    <mergeCell ref="F170:G170"/>
    <mergeCell ref="I169:J169"/>
    <mergeCell ref="I170:J170"/>
    <mergeCell ref="L169:M169"/>
    <mergeCell ref="N169:N170"/>
    <mergeCell ref="L170:M170"/>
    <mergeCell ref="H167:H168"/>
    <mergeCell ref="L167:M167"/>
    <mergeCell ref="N160:N161"/>
    <mergeCell ref="F156:G156"/>
    <mergeCell ref="F157:G157"/>
    <mergeCell ref="F155:G155"/>
    <mergeCell ref="F158:H158"/>
    <mergeCell ref="I158:K158"/>
    <mergeCell ref="F159:H159"/>
    <mergeCell ref="I159:K159"/>
    <mergeCell ref="H160:H161"/>
    <mergeCell ref="K160:K161"/>
    <mergeCell ref="L157:M157"/>
    <mergeCell ref="I156:J156"/>
    <mergeCell ref="I157:J157"/>
    <mergeCell ref="L159:N159"/>
    <mergeCell ref="L158:N158"/>
    <mergeCell ref="F161:G161"/>
    <mergeCell ref="I160:J160"/>
    <mergeCell ref="K156:K157"/>
    <mergeCell ref="K154:K155"/>
    <mergeCell ref="I155:J155"/>
    <mergeCell ref="L155:M155"/>
    <mergeCell ref="N154:N155"/>
    <mergeCell ref="L156:M156"/>
    <mergeCell ref="N156:N157"/>
    <mergeCell ref="I151:J151"/>
    <mergeCell ref="I152:J152"/>
    <mergeCell ref="L86:N86"/>
    <mergeCell ref="N150:N151"/>
    <mergeCell ref="L152:M152"/>
    <mergeCell ref="N152:N153"/>
    <mergeCell ref="I142:J142"/>
    <mergeCell ref="I143:J143"/>
    <mergeCell ref="L150:M150"/>
    <mergeCell ref="L151:M151"/>
    <mergeCell ref="N95:N96"/>
    <mergeCell ref="L95:M95"/>
    <mergeCell ref="L96:M96"/>
    <mergeCell ref="N122:N123"/>
    <mergeCell ref="L137:N137"/>
    <mergeCell ref="L138:N138"/>
    <mergeCell ref="I153:J153"/>
    <mergeCell ref="L153:M153"/>
    <mergeCell ref="L93:N93"/>
    <mergeCell ref="L94:N94"/>
    <mergeCell ref="L91:N91"/>
    <mergeCell ref="L92:N92"/>
    <mergeCell ref="L90:N90"/>
    <mergeCell ref="L56:N56"/>
    <mergeCell ref="L57:N57"/>
    <mergeCell ref="L70:N70"/>
    <mergeCell ref="L139:N139"/>
    <mergeCell ref="L131:M131"/>
    <mergeCell ref="I148:J148"/>
    <mergeCell ref="I149:J149"/>
    <mergeCell ref="I150:J150"/>
    <mergeCell ref="L87:N87"/>
    <mergeCell ref="L88:N88"/>
    <mergeCell ref="L89:N89"/>
    <mergeCell ref="L54:N54"/>
    <mergeCell ref="L50:N50"/>
    <mergeCell ref="N142:N143"/>
    <mergeCell ref="L144:M144"/>
    <mergeCell ref="L145:M145"/>
    <mergeCell ref="L148:M148"/>
    <mergeCell ref="L149:M149"/>
    <mergeCell ref="N148:N149"/>
    <mergeCell ref="L47:N47"/>
    <mergeCell ref="L48:N48"/>
    <mergeCell ref="N73:N74"/>
    <mergeCell ref="L71:M71"/>
    <mergeCell ref="L76:M76"/>
    <mergeCell ref="L85:N85"/>
    <mergeCell ref="N71:N72"/>
    <mergeCell ref="L142:M142"/>
    <mergeCell ref="L143:M143"/>
    <mergeCell ref="L49:N49"/>
    <mergeCell ref="L52:N52"/>
    <mergeCell ref="L55:N55"/>
    <mergeCell ref="L72:M72"/>
    <mergeCell ref="L73:M73"/>
    <mergeCell ref="L74:M74"/>
    <mergeCell ref="L67:N67"/>
    <mergeCell ref="F67:H67"/>
    <mergeCell ref="N39:N40"/>
    <mergeCell ref="L39:M39"/>
    <mergeCell ref="L40:M40"/>
    <mergeCell ref="F68:G68"/>
    <mergeCell ref="F69:G69"/>
    <mergeCell ref="I68:J68"/>
    <mergeCell ref="I69:J69"/>
    <mergeCell ref="N68:N69"/>
    <mergeCell ref="L68:M68"/>
    <mergeCell ref="L69:M69"/>
    <mergeCell ref="F41:H41"/>
    <mergeCell ref="H39:H40"/>
    <mergeCell ref="K39:K40"/>
    <mergeCell ref="L44:N44"/>
    <mergeCell ref="L45:N45"/>
    <mergeCell ref="L43:N43"/>
    <mergeCell ref="L41:N41"/>
    <mergeCell ref="L42:N42"/>
    <mergeCell ref="L58:N58"/>
    <mergeCell ref="L59:N59"/>
    <mergeCell ref="L46:N46"/>
    <mergeCell ref="L53:N53"/>
    <mergeCell ref="L124:N124"/>
    <mergeCell ref="F72:G72"/>
    <mergeCell ref="F73:G73"/>
    <mergeCell ref="F74:G74"/>
    <mergeCell ref="F75:G75"/>
    <mergeCell ref="F76:G76"/>
    <mergeCell ref="I72:J72"/>
    <mergeCell ref="I73:J73"/>
    <mergeCell ref="I74:J74"/>
    <mergeCell ref="F148:G148"/>
    <mergeCell ref="F149:G149"/>
    <mergeCell ref="I154:J154"/>
    <mergeCell ref="L154:M154"/>
    <mergeCell ref="L134:N134"/>
    <mergeCell ref="L133:N133"/>
    <mergeCell ref="L136:N136"/>
    <mergeCell ref="L125:N125"/>
    <mergeCell ref="I144:J144"/>
    <mergeCell ref="I145:J145"/>
    <mergeCell ref="K131:K132"/>
    <mergeCell ref="K152:K153"/>
    <mergeCell ref="K150:K151"/>
    <mergeCell ref="H150:H151"/>
    <mergeCell ref="H148:H149"/>
    <mergeCell ref="K148:K149"/>
    <mergeCell ref="L128:N128"/>
    <mergeCell ref="N131:N132"/>
    <mergeCell ref="M146:N147"/>
    <mergeCell ref="K142:K143"/>
    <mergeCell ref="I140:J140"/>
    <mergeCell ref="I141:J141"/>
    <mergeCell ref="L140:M140"/>
    <mergeCell ref="D97:D111"/>
    <mergeCell ref="E97:E111"/>
    <mergeCell ref="C97:C111"/>
    <mergeCell ref="A2:A22"/>
    <mergeCell ref="B2:B10"/>
    <mergeCell ref="B11:B14"/>
    <mergeCell ref="B17:B21"/>
    <mergeCell ref="D2:D10"/>
    <mergeCell ref="E2:E10"/>
    <mergeCell ref="A77:A84"/>
    <mergeCell ref="B79:B82"/>
    <mergeCell ref="B83:B84"/>
    <mergeCell ref="B41:B67"/>
    <mergeCell ref="B68:B70"/>
    <mergeCell ref="A27:A70"/>
    <mergeCell ref="B31:B36"/>
    <mergeCell ref="E31:E36"/>
    <mergeCell ref="D11:D14"/>
    <mergeCell ref="E11:E14"/>
    <mergeCell ref="B15:C16"/>
    <mergeCell ref="D15:D16"/>
    <mergeCell ref="E15:E16"/>
    <mergeCell ref="D17:D21"/>
    <mergeCell ref="E17:E21"/>
    <mergeCell ref="N15:N16"/>
    <mergeCell ref="F17:G17"/>
    <mergeCell ref="F18:G18"/>
    <mergeCell ref="I17:J17"/>
    <mergeCell ref="I18:J18"/>
    <mergeCell ref="L17:M17"/>
    <mergeCell ref="L18:M18"/>
    <mergeCell ref="F11:N11"/>
    <mergeCell ref="F12:N12"/>
    <mergeCell ref="F13:N13"/>
    <mergeCell ref="F14:N14"/>
    <mergeCell ref="L25:M25"/>
    <mergeCell ref="L26:M26"/>
    <mergeCell ref="N25:N26"/>
    <mergeCell ref="I16:J16"/>
    <mergeCell ref="L15:M15"/>
    <mergeCell ref="L16:M16"/>
    <mergeCell ref="F25:K26"/>
    <mergeCell ref="F19:H21"/>
    <mergeCell ref="I19:K21"/>
    <mergeCell ref="F16:G16"/>
    <mergeCell ref="I15:J15"/>
    <mergeCell ref="F23:N24"/>
    <mergeCell ref="L19:N21"/>
    <mergeCell ref="H15:H16"/>
    <mergeCell ref="K15:K16"/>
    <mergeCell ref="F15:G15"/>
    <mergeCell ref="F22:N22"/>
    <mergeCell ref="B27:B28"/>
    <mergeCell ref="B29:B30"/>
    <mergeCell ref="B37:B38"/>
    <mergeCell ref="B39:B40"/>
    <mergeCell ref="A71:A76"/>
    <mergeCell ref="B71:B72"/>
    <mergeCell ref="B73:B74"/>
    <mergeCell ref="E37:E38"/>
    <mergeCell ref="C23:C24"/>
    <mergeCell ref="D23:D24"/>
    <mergeCell ref="E23:E24"/>
    <mergeCell ref="D25:D26"/>
    <mergeCell ref="E25:E26"/>
    <mergeCell ref="D27:D28"/>
    <mergeCell ref="E27:E28"/>
    <mergeCell ref="D29:D30"/>
    <mergeCell ref="E29:E30"/>
    <mergeCell ref="A23:A26"/>
    <mergeCell ref="B23:B24"/>
    <mergeCell ref="B25:B26"/>
    <mergeCell ref="E71:E72"/>
    <mergeCell ref="D31:D36"/>
    <mergeCell ref="A122:A130"/>
    <mergeCell ref="B122:B123"/>
    <mergeCell ref="B124:B126"/>
    <mergeCell ref="B127:B130"/>
    <mergeCell ref="A85:A121"/>
    <mergeCell ref="B85:B94"/>
    <mergeCell ref="B95:B96"/>
    <mergeCell ref="B112:B115"/>
    <mergeCell ref="B116:B121"/>
    <mergeCell ref="B97:B111"/>
    <mergeCell ref="B152:B153"/>
    <mergeCell ref="B154:B155"/>
    <mergeCell ref="B156:B157"/>
    <mergeCell ref="B160:B161"/>
    <mergeCell ref="B162:B163"/>
    <mergeCell ref="A148:A149"/>
    <mergeCell ref="A208:A211"/>
    <mergeCell ref="B208:B209"/>
    <mergeCell ref="B210:B211"/>
    <mergeCell ref="A196:A201"/>
    <mergeCell ref="B196:B197"/>
    <mergeCell ref="B198:B199"/>
    <mergeCell ref="B200:B201"/>
    <mergeCell ref="A202:A205"/>
    <mergeCell ref="B202:B203"/>
    <mergeCell ref="B204:B205"/>
    <mergeCell ref="B1:C1"/>
    <mergeCell ref="A206:A207"/>
    <mergeCell ref="B206:B207"/>
    <mergeCell ref="A173:A188"/>
    <mergeCell ref="B173:B174"/>
    <mergeCell ref="B175:B176"/>
    <mergeCell ref="B177:B188"/>
    <mergeCell ref="A189:A195"/>
    <mergeCell ref="B189:B190"/>
    <mergeCell ref="B191:B192"/>
    <mergeCell ref="B193:B194"/>
    <mergeCell ref="A164:A172"/>
    <mergeCell ref="B164:B166"/>
    <mergeCell ref="B167:B168"/>
    <mergeCell ref="B169:B170"/>
    <mergeCell ref="B171:B172"/>
    <mergeCell ref="B148:B149"/>
    <mergeCell ref="A150:A163"/>
    <mergeCell ref="B150:B151"/>
    <mergeCell ref="A131:A139"/>
    <mergeCell ref="B131:B132"/>
    <mergeCell ref="B134:B139"/>
    <mergeCell ref="A140:A147"/>
    <mergeCell ref="B140:B141"/>
    <mergeCell ref="B142:B143"/>
    <mergeCell ref="B144:B145"/>
    <mergeCell ref="B146:B147"/>
    <mergeCell ref="H131:H132"/>
    <mergeCell ref="D142:D143"/>
    <mergeCell ref="H142:H143"/>
    <mergeCell ref="F142:G142"/>
    <mergeCell ref="F143:G143"/>
    <mergeCell ref="F140:G140"/>
    <mergeCell ref="F141:G141"/>
    <mergeCell ref="E131:E132"/>
    <mergeCell ref="D131:D132"/>
    <mergeCell ref="F133:H133"/>
    <mergeCell ref="F131:G131"/>
    <mergeCell ref="F132:G132"/>
    <mergeCell ref="D148:D149"/>
    <mergeCell ref="E148:E149"/>
    <mergeCell ref="H144:H145"/>
    <mergeCell ref="K144:K145"/>
    <mergeCell ref="I134:K134"/>
    <mergeCell ref="I135:K135"/>
    <mergeCell ref="I136:K136"/>
    <mergeCell ref="I137:K137"/>
    <mergeCell ref="I138:K138"/>
    <mergeCell ref="I139:K139"/>
    <mergeCell ref="D140:D141"/>
    <mergeCell ref="E140:E141"/>
    <mergeCell ref="H140:H141"/>
    <mergeCell ref="F137:H137"/>
    <mergeCell ref="F138:H138"/>
    <mergeCell ref="F139:H139"/>
    <mergeCell ref="E142:E143"/>
    <mergeCell ref="D144:D145"/>
    <mergeCell ref="E144:E145"/>
    <mergeCell ref="D146:D147"/>
    <mergeCell ref="E146:E147"/>
    <mergeCell ref="F146:K147"/>
    <mergeCell ref="F144:G144"/>
    <mergeCell ref="F145:G145"/>
    <mergeCell ref="C193:C194"/>
    <mergeCell ref="D193:D194"/>
    <mergeCell ref="E193:E194"/>
    <mergeCell ref="H191:H192"/>
    <mergeCell ref="K191:K192"/>
    <mergeCell ref="L181:N181"/>
    <mergeCell ref="L182:N182"/>
    <mergeCell ref="C175:C176"/>
    <mergeCell ref="C173:C174"/>
    <mergeCell ref="D175:D176"/>
    <mergeCell ref="E175:E176"/>
    <mergeCell ref="D177:D188"/>
    <mergeCell ref="E177:E188"/>
    <mergeCell ref="F177:H177"/>
    <mergeCell ref="F178:H178"/>
    <mergeCell ref="F179:H179"/>
    <mergeCell ref="I177:K177"/>
    <mergeCell ref="I178:K178"/>
    <mergeCell ref="I179:K179"/>
    <mergeCell ref="L177:N177"/>
    <mergeCell ref="F175:K176"/>
    <mergeCell ref="D204:D205"/>
    <mergeCell ref="E204:E205"/>
    <mergeCell ref="D202:D203"/>
    <mergeCell ref="E202:E203"/>
    <mergeCell ref="H200:H201"/>
    <mergeCell ref="K200:K201"/>
    <mergeCell ref="D200:D201"/>
    <mergeCell ref="E200:E201"/>
    <mergeCell ref="H198:H199"/>
    <mergeCell ref="F200:G200"/>
    <mergeCell ref="F198:G198"/>
    <mergeCell ref="F199:G199"/>
    <mergeCell ref="I198:J198"/>
    <mergeCell ref="I199:J199"/>
    <mergeCell ref="I205:J205"/>
    <mergeCell ref="F202:G202"/>
    <mergeCell ref="H202:H203"/>
    <mergeCell ref="I202:J202"/>
    <mergeCell ref="K202:K203"/>
    <mergeCell ref="F203:G203"/>
    <mergeCell ref="I203:J203"/>
    <mergeCell ref="F201:G201"/>
    <mergeCell ref="I200:J200"/>
    <mergeCell ref="I201:J201"/>
    <mergeCell ref="I204:J204"/>
    <mergeCell ref="F204:G204"/>
    <mergeCell ref="F205:G205"/>
    <mergeCell ref="H204:H205"/>
    <mergeCell ref="K204:K205"/>
    <mergeCell ref="F1:H1"/>
    <mergeCell ref="I1:K1"/>
    <mergeCell ref="L178:N178"/>
    <mergeCell ref="L179:N179"/>
    <mergeCell ref="L180:N180"/>
    <mergeCell ref="L135:N135"/>
    <mergeCell ref="L130:N130"/>
    <mergeCell ref="F27:N28"/>
    <mergeCell ref="F29:N30"/>
    <mergeCell ref="F42:H42"/>
    <mergeCell ref="F43:H43"/>
    <mergeCell ref="F44:H44"/>
    <mergeCell ref="F45:H45"/>
    <mergeCell ref="F46:H46"/>
    <mergeCell ref="F47:H47"/>
    <mergeCell ref="L1:N1"/>
    <mergeCell ref="L126:N126"/>
    <mergeCell ref="L127:N127"/>
    <mergeCell ref="L116:N116"/>
    <mergeCell ref="L117:N117"/>
    <mergeCell ref="H73:H74"/>
    <mergeCell ref="K73:K74"/>
    <mergeCell ref="F51:H51"/>
    <mergeCell ref="L175:N176"/>
    <mergeCell ref="D37:D38"/>
    <mergeCell ref="D39:D40"/>
    <mergeCell ref="E39:E40"/>
    <mergeCell ref="L66:N66"/>
    <mergeCell ref="L64:N64"/>
    <mergeCell ref="L65:N65"/>
    <mergeCell ref="L62:N62"/>
    <mergeCell ref="L63:N63"/>
    <mergeCell ref="L60:N60"/>
    <mergeCell ref="L61:N61"/>
    <mergeCell ref="F56:H56"/>
    <mergeCell ref="F57:H57"/>
    <mergeCell ref="F58:H58"/>
    <mergeCell ref="F59:H59"/>
    <mergeCell ref="F48:H48"/>
    <mergeCell ref="F49:H49"/>
    <mergeCell ref="F50:H50"/>
    <mergeCell ref="I54:K54"/>
    <mergeCell ref="F66:H66"/>
    <mergeCell ref="L51:N51"/>
    <mergeCell ref="I55:K55"/>
    <mergeCell ref="I56:K56"/>
    <mergeCell ref="F52:H52"/>
    <mergeCell ref="F53:H53"/>
    <mergeCell ref="D79:D82"/>
    <mergeCell ref="D83:D84"/>
    <mergeCell ref="E79:E82"/>
    <mergeCell ref="E83:E84"/>
    <mergeCell ref="F61:H61"/>
    <mergeCell ref="F62:H62"/>
    <mergeCell ref="F63:H63"/>
    <mergeCell ref="F64:H64"/>
    <mergeCell ref="F65:H65"/>
    <mergeCell ref="E68:E69"/>
    <mergeCell ref="D68:D69"/>
    <mergeCell ref="H68:H69"/>
    <mergeCell ref="K68:K69"/>
    <mergeCell ref="F70:H70"/>
    <mergeCell ref="I70:K70"/>
    <mergeCell ref="D41:D67"/>
    <mergeCell ref="E41:E67"/>
    <mergeCell ref="I64:K64"/>
    <mergeCell ref="I65:K65"/>
    <mergeCell ref="I67:K67"/>
    <mergeCell ref="I61:K61"/>
    <mergeCell ref="I62:K62"/>
    <mergeCell ref="I63:K63"/>
    <mergeCell ref="I49:K49"/>
    <mergeCell ref="I50:K50"/>
    <mergeCell ref="I51:K51"/>
    <mergeCell ref="I52:K52"/>
    <mergeCell ref="I53:K53"/>
    <mergeCell ref="F79:G79"/>
    <mergeCell ref="F80:G80"/>
    <mergeCell ref="F81:G81"/>
    <mergeCell ref="I57:K57"/>
    <mergeCell ref="I58:K58"/>
    <mergeCell ref="I59:K59"/>
    <mergeCell ref="I60:K60"/>
    <mergeCell ref="I75:J75"/>
    <mergeCell ref="I76:J76"/>
    <mergeCell ref="F91:H91"/>
    <mergeCell ref="F92:H92"/>
    <mergeCell ref="F93:H93"/>
    <mergeCell ref="F82:G82"/>
    <mergeCell ref="I79:J79"/>
    <mergeCell ref="L79:M79"/>
    <mergeCell ref="D73:D74"/>
    <mergeCell ref="E73:E74"/>
    <mergeCell ref="D71:D72"/>
    <mergeCell ref="H71:H72"/>
    <mergeCell ref="D112:D115"/>
    <mergeCell ref="L112:N112"/>
    <mergeCell ref="L113:N113"/>
    <mergeCell ref="L114:N114"/>
    <mergeCell ref="L115:N115"/>
    <mergeCell ref="E112:E115"/>
    <mergeCell ref="I90:K90"/>
    <mergeCell ref="F85:H85"/>
    <mergeCell ref="F86:H86"/>
    <mergeCell ref="F87:H87"/>
    <mergeCell ref="F88:H88"/>
    <mergeCell ref="F89:H89"/>
    <mergeCell ref="F90:H90"/>
    <mergeCell ref="D95:D96"/>
    <mergeCell ref="E95:E96"/>
    <mergeCell ref="H95:H96"/>
    <mergeCell ref="K95:K96"/>
    <mergeCell ref="D85:D94"/>
    <mergeCell ref="E85:E94"/>
    <mergeCell ref="I91:K91"/>
    <mergeCell ref="I92:K92"/>
    <mergeCell ref="I93:K93"/>
    <mergeCell ref="I94:K94"/>
    <mergeCell ref="F95:G95"/>
    <mergeCell ref="F114:H114"/>
    <mergeCell ref="F115:H115"/>
    <mergeCell ref="I112:K112"/>
    <mergeCell ref="I113:K113"/>
    <mergeCell ref="I114:K114"/>
    <mergeCell ref="I115:K115"/>
    <mergeCell ref="F112:H112"/>
    <mergeCell ref="F113:H113"/>
    <mergeCell ref="F94:H94"/>
    <mergeCell ref="F96:G96"/>
    <mergeCell ref="I95:J95"/>
    <mergeCell ref="I96:J96"/>
    <mergeCell ref="E124:E126"/>
    <mergeCell ref="F124:H124"/>
    <mergeCell ref="F125:H125"/>
    <mergeCell ref="F126:H126"/>
    <mergeCell ref="I124:K124"/>
    <mergeCell ref="I125:K125"/>
    <mergeCell ref="I126:K126"/>
    <mergeCell ref="E127:E130"/>
    <mergeCell ref="F127:H127"/>
    <mergeCell ref="D122:D123"/>
    <mergeCell ref="E122:E123"/>
    <mergeCell ref="H122:H123"/>
    <mergeCell ref="K122:K123"/>
    <mergeCell ref="F120:H120"/>
    <mergeCell ref="F121:H121"/>
    <mergeCell ref="E116:E121"/>
    <mergeCell ref="F116:H116"/>
    <mergeCell ref="D116:D121"/>
    <mergeCell ref="F117:H117"/>
    <mergeCell ref="F118:H118"/>
    <mergeCell ref="F119:H119"/>
    <mergeCell ref="I116:K116"/>
    <mergeCell ref="I117:K117"/>
    <mergeCell ref="I118:K118"/>
    <mergeCell ref="I119:K119"/>
    <mergeCell ref="I120:K120"/>
    <mergeCell ref="I121:K121"/>
    <mergeCell ref="F122:G122"/>
    <mergeCell ref="F123:G123"/>
    <mergeCell ref="I122:J122"/>
    <mergeCell ref="I123:J123"/>
    <mergeCell ref="F128:H128"/>
    <mergeCell ref="F129:H129"/>
    <mergeCell ref="F130:H130"/>
    <mergeCell ref="L129:N129"/>
    <mergeCell ref="D127:D130"/>
    <mergeCell ref="I127:K127"/>
    <mergeCell ref="I128:K128"/>
    <mergeCell ref="I129:K129"/>
    <mergeCell ref="I130:K130"/>
    <mergeCell ref="I133:K133"/>
    <mergeCell ref="D134:D139"/>
    <mergeCell ref="E134:E139"/>
    <mergeCell ref="F134:H134"/>
    <mergeCell ref="F135:H135"/>
    <mergeCell ref="F136:H136"/>
    <mergeCell ref="N140:N141"/>
    <mergeCell ref="K140:K141"/>
    <mergeCell ref="N144:N145"/>
    <mergeCell ref="L141:M141"/>
    <mergeCell ref="D150:D151"/>
    <mergeCell ref="E150:E151"/>
    <mergeCell ref="D152:D153"/>
    <mergeCell ref="D154:D155"/>
    <mergeCell ref="D156:D157"/>
    <mergeCell ref="E152:E153"/>
    <mergeCell ref="E154:E155"/>
    <mergeCell ref="E156:E157"/>
    <mergeCell ref="H156:H157"/>
    <mergeCell ref="H154:H155"/>
    <mergeCell ref="H152:H153"/>
    <mergeCell ref="F150:G150"/>
    <mergeCell ref="F151:G151"/>
    <mergeCell ref="F152:G152"/>
    <mergeCell ref="F153:G153"/>
    <mergeCell ref="F154:G154"/>
    <mergeCell ref="D164:D166"/>
    <mergeCell ref="E164:E166"/>
    <mergeCell ref="H164:H166"/>
    <mergeCell ref="K164:K166"/>
    <mergeCell ref="D167:D168"/>
    <mergeCell ref="E167:E168"/>
    <mergeCell ref="K167:K168"/>
    <mergeCell ref="D160:D161"/>
    <mergeCell ref="E160:E161"/>
    <mergeCell ref="E162:E163"/>
    <mergeCell ref="D162:D163"/>
    <mergeCell ref="H162:H163"/>
    <mergeCell ref="K162:K163"/>
    <mergeCell ref="F162:G162"/>
    <mergeCell ref="F163:G163"/>
    <mergeCell ref="I162:J162"/>
    <mergeCell ref="I163:J163"/>
    <mergeCell ref="F167:G167"/>
    <mergeCell ref="F168:G168"/>
    <mergeCell ref="I167:J167"/>
    <mergeCell ref="I168:J168"/>
    <mergeCell ref="F160:G160"/>
    <mergeCell ref="I161:J161"/>
    <mergeCell ref="E169:E170"/>
    <mergeCell ref="D171:D172"/>
    <mergeCell ref="E171:E172"/>
    <mergeCell ref="D169:D170"/>
    <mergeCell ref="H171:H172"/>
    <mergeCell ref="K171:K172"/>
    <mergeCell ref="H169:H170"/>
    <mergeCell ref="K169:K170"/>
    <mergeCell ref="F171:G171"/>
    <mergeCell ref="F172:G172"/>
    <mergeCell ref="I171:J171"/>
    <mergeCell ref="I172:J172"/>
    <mergeCell ref="L171:M171"/>
    <mergeCell ref="N171:N172"/>
    <mergeCell ref="L172:M172"/>
    <mergeCell ref="I180:K180"/>
    <mergeCell ref="I181:K181"/>
    <mergeCell ref="I182:K182"/>
    <mergeCell ref="I183:K183"/>
    <mergeCell ref="I184:K184"/>
    <mergeCell ref="I188:K188"/>
    <mergeCell ref="I185:K185"/>
    <mergeCell ref="I186:K186"/>
    <mergeCell ref="I187:K187"/>
    <mergeCell ref="F173:K174"/>
    <mergeCell ref="F188:H188"/>
    <mergeCell ref="D173:D174"/>
    <mergeCell ref="E173:E174"/>
    <mergeCell ref="L173:N174"/>
    <mergeCell ref="L185:N185"/>
    <mergeCell ref="L186:N186"/>
    <mergeCell ref="L187:N187"/>
    <mergeCell ref="L183:N183"/>
    <mergeCell ref="L184:N184"/>
    <mergeCell ref="L188:N188"/>
    <mergeCell ref="F185:H185"/>
    <mergeCell ref="F186:H186"/>
    <mergeCell ref="F187:H187"/>
    <mergeCell ref="D189:D190"/>
    <mergeCell ref="E189:E190"/>
    <mergeCell ref="D191:D192"/>
    <mergeCell ref="E191:E192"/>
    <mergeCell ref="H189:H190"/>
    <mergeCell ref="F192:G192"/>
    <mergeCell ref="I192:J192"/>
    <mergeCell ref="F190:G190"/>
    <mergeCell ref="I189:J189"/>
    <mergeCell ref="I190:J190"/>
    <mergeCell ref="L204:M204"/>
    <mergeCell ref="N204:N205"/>
    <mergeCell ref="L205:M205"/>
    <mergeCell ref="L202:M202"/>
    <mergeCell ref="N202:N203"/>
    <mergeCell ref="L203:M203"/>
    <mergeCell ref="L200:M200"/>
    <mergeCell ref="N200:N201"/>
    <mergeCell ref="L201:M201"/>
    <mergeCell ref="E208:E209"/>
    <mergeCell ref="E210:E211"/>
    <mergeCell ref="F206:K207"/>
    <mergeCell ref="M206:N207"/>
    <mergeCell ref="D206:D207"/>
    <mergeCell ref="E206:E207"/>
    <mergeCell ref="F208:K209"/>
    <mergeCell ref="D210:D211"/>
    <mergeCell ref="D208:D209"/>
    <mergeCell ref="M208:N209"/>
    <mergeCell ref="F210:K211"/>
    <mergeCell ref="M210:N211"/>
    <mergeCell ref="F195:H195"/>
    <mergeCell ref="I195:K195"/>
    <mergeCell ref="L195:N195"/>
    <mergeCell ref="E198:E199"/>
    <mergeCell ref="D196:D197"/>
    <mergeCell ref="E196:E197"/>
    <mergeCell ref="H196:H197"/>
    <mergeCell ref="F196:G196"/>
    <mergeCell ref="F197:G197"/>
    <mergeCell ref="I196:J196"/>
    <mergeCell ref="I197:J197"/>
    <mergeCell ref="L196:M196"/>
    <mergeCell ref="N196:N197"/>
    <mergeCell ref="K198:K199"/>
    <mergeCell ref="D198:D199"/>
    <mergeCell ref="N198:N199"/>
    <mergeCell ref="L199:M199"/>
    <mergeCell ref="K196:K197"/>
    <mergeCell ref="L197:M197"/>
    <mergeCell ref="L198:M198"/>
    <mergeCell ref="F193:H194"/>
    <mergeCell ref="I193:K194"/>
    <mergeCell ref="L193:N194"/>
    <mergeCell ref="L189:M189"/>
    <mergeCell ref="N189:N190"/>
    <mergeCell ref="L190:M190"/>
    <mergeCell ref="F191:G191"/>
    <mergeCell ref="I191:J191"/>
    <mergeCell ref="L191:M191"/>
    <mergeCell ref="N191:N192"/>
    <mergeCell ref="L192:M192"/>
    <mergeCell ref="F189:G189"/>
    <mergeCell ref="K189:K190"/>
    <mergeCell ref="F180:H180"/>
    <mergeCell ref="F181:H181"/>
    <mergeCell ref="F182:H182"/>
    <mergeCell ref="F183:H183"/>
    <mergeCell ref="F184:H184"/>
    <mergeCell ref="F83:G83"/>
    <mergeCell ref="F84:G84"/>
    <mergeCell ref="H83:H84"/>
    <mergeCell ref="I83:J83"/>
    <mergeCell ref="K83:K84"/>
    <mergeCell ref="L83:M83"/>
    <mergeCell ref="K71:K72"/>
    <mergeCell ref="F77:G77"/>
    <mergeCell ref="I77:J77"/>
    <mergeCell ref="L77:M77"/>
    <mergeCell ref="F78:G78"/>
    <mergeCell ref="I78:J78"/>
    <mergeCell ref="L78:M78"/>
    <mergeCell ref="L75:M75"/>
    <mergeCell ref="I131:J131"/>
    <mergeCell ref="I132:J132"/>
    <mergeCell ref="L132:M132"/>
    <mergeCell ref="N83:N84"/>
    <mergeCell ref="I84:J84"/>
    <mergeCell ref="L84:M84"/>
    <mergeCell ref="I80:J80"/>
    <mergeCell ref="L80:M80"/>
    <mergeCell ref="I81:J81"/>
    <mergeCell ref="L81:M81"/>
    <mergeCell ref="I82:J82"/>
    <mergeCell ref="L82:M82"/>
    <mergeCell ref="L118:N118"/>
    <mergeCell ref="L119:N119"/>
    <mergeCell ref="L120:N120"/>
    <mergeCell ref="L121:N121"/>
    <mergeCell ref="I85:K85"/>
    <mergeCell ref="I86:K86"/>
    <mergeCell ref="I87:K87"/>
    <mergeCell ref="I88:K88"/>
    <mergeCell ref="I89:K89"/>
    <mergeCell ref="L122:M122"/>
    <mergeCell ref="L123:M123"/>
    <mergeCell ref="L160:M160"/>
    <mergeCell ref="L161:M161"/>
    <mergeCell ref="L163:M163"/>
  </mergeCells>
  <pageMargins left="0.7" right="0.7" top="0.75" bottom="0.75" header="0.3" footer="0.3"/>
  <pageSetup orientation="portrait" verticalDpi="0" r:id="rId1"/>
  <ignoredErrors>
    <ignoredError sqref="F139 I139 H164 K164 M164 L139 L188" formulaRange="1"/>
    <ignoredError sqref="I1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2AD1-AAD6-4B73-9952-C65EE6DC623C}">
  <dimension ref="N6"/>
  <sheetViews>
    <sheetView workbookViewId="0">
      <selection activeCell="K4" sqref="K4:O6"/>
    </sheetView>
  </sheetViews>
  <sheetFormatPr baseColWidth="10" defaultRowHeight="15" x14ac:dyDescent="0.25"/>
  <sheetData>
    <row r="6" spans="14:14" x14ac:dyDescent="0.25">
      <c r="N6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Jahir Orlando Morales Rodriguez</dc:creator>
  <cp:lastModifiedBy>Jahir Orlando Morales Rodriguez</cp:lastModifiedBy>
  <dcterms:created xsi:type="dcterms:W3CDTF">2019-05-23T16:51:03Z</dcterms:created>
  <dcterms:modified xsi:type="dcterms:W3CDTF">2019-07-03T21:23:11Z</dcterms:modified>
</cp:coreProperties>
</file>