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916"/>
  <workbookPr filterPrivacy="1" codeName="ThisWorkbook" autoCompressPictures="0"/>
  <xr:revisionPtr revIDLastSave="0" documentId="8_{EEF3F701-69A1-3041-9A12-02D99D09ED0F}" xr6:coauthVersionLast="47" xr6:coauthVersionMax="47" xr10:uidLastSave="{00000000-0000-0000-0000-000000000000}"/>
  <bookViews>
    <workbookView xWindow="0" yWindow="500" windowWidth="15920" windowHeight="15760" tabRatio="788" firstSheet="2" activeTab="5" xr2:uid="{00000000-000D-0000-FFFF-FFFF00000000}"/>
  </bookViews>
  <sheets>
    <sheet name="Enero" sheetId="14" r:id="rId1"/>
    <sheet name="Febrero" sheetId="15" r:id="rId2"/>
    <sheet name="Marzo" sheetId="16" r:id="rId3"/>
    <sheet name="Abril" sheetId="17" r:id="rId4"/>
    <sheet name="Mayo" sheetId="18" r:id="rId5"/>
    <sheet name="Junio" sheetId="19" r:id="rId6"/>
    <sheet name="Julio" sheetId="20" r:id="rId7"/>
    <sheet name="Agosto" sheetId="21" r:id="rId8"/>
    <sheet name="Septiembre" sheetId="22" r:id="rId9"/>
    <sheet name="Octubre" sheetId="23" r:id="rId10"/>
    <sheet name="Noviembre" sheetId="24" r:id="rId11"/>
    <sheet name="Diciembre" sheetId="25" r:id="rId12"/>
  </sheets>
  <definedNames>
    <definedName name="_xlnm.Print_Area" localSheetId="3">Abril!$A:$I</definedName>
    <definedName name="_xlnm.Print_Area" localSheetId="7">Agosto!$A:$I</definedName>
    <definedName name="_xlnm.Print_Area" localSheetId="11">Diciembre!$A:$I</definedName>
    <definedName name="_xlnm.Print_Area" localSheetId="0">Enero!$A:$I</definedName>
    <definedName name="_xlnm.Print_Area" localSheetId="1">Febrero!$A:$I</definedName>
    <definedName name="_xlnm.Print_Area" localSheetId="6">Julio!$A:$I</definedName>
    <definedName name="_xlnm.Print_Area" localSheetId="5">Junio!$A:$I</definedName>
    <definedName name="_xlnm.Print_Area" localSheetId="2">Marzo!$A:$I</definedName>
    <definedName name="_xlnm.Print_Area" localSheetId="4">Mayo!$A:$I</definedName>
    <definedName name="_xlnm.Print_Area" localSheetId="10">Noviembre!$A:$I</definedName>
    <definedName name="_xlnm.Print_Area" localSheetId="9">Octubre!$A:$I</definedName>
    <definedName name="_xlnm.Print_Area" localSheetId="8">Septiembre!$A:$I</definedName>
    <definedName name="CalendarYear">Enero!$K$5</definedName>
    <definedName name="ColumnTitleRegion1..H12.1">Enero!$B$3</definedName>
    <definedName name="ColumnTitleRegion1..H12.10">Octubre!$B$3</definedName>
    <definedName name="ColumnTitleRegion1..H12.11">Noviembre!$B$3</definedName>
    <definedName name="ColumnTitleRegion1..H12.12">Diciembre!$B$3</definedName>
    <definedName name="ColumnTitleRegion1..H12.2">Febrero!$B$3</definedName>
    <definedName name="ColumnTitleRegion1..H12.3">Marzo!$B$3</definedName>
    <definedName name="ColumnTitleRegion1..H12.4">Abril!$B$3</definedName>
    <definedName name="ColumnTitleRegion1..H12.5">Mayo!$B$3</definedName>
    <definedName name="ColumnTitleRegion1..H12.6">Junio!$B$3</definedName>
    <definedName name="ColumnTitleRegion1..H12.7">Julio!$B$3</definedName>
    <definedName name="ColumnTitleRegion1..H12.8">Agosto!$B$3</definedName>
    <definedName name="ColumnTitleRegion1..H12.9">Septiembre!$B$3</definedName>
    <definedName name="ColumnTitleRegion2..C14.1">Enero!$B$3</definedName>
    <definedName name="ColumnTitleRegion2..C14.10">Octubre!$B$3</definedName>
    <definedName name="ColumnTitleRegion2..C14.11">Noviembre!$B$3</definedName>
    <definedName name="ColumnTitleRegion2..C14.12">Diciembre!$B$3</definedName>
    <definedName name="ColumnTitleRegion2..C14.2">Febrero!$B$3</definedName>
    <definedName name="ColumnTitleRegion2..C14.3">Marzo!$B$3</definedName>
    <definedName name="ColumnTitleRegion2..C14.4">Abril!$B$3</definedName>
    <definedName name="ColumnTitleRegion2..C14.5">Mayo!$B$3</definedName>
    <definedName name="ColumnTitleRegion2..C14.6">Junio!$B$3</definedName>
    <definedName name="ColumnTitleRegion2..C14.7">Julio!$B$3</definedName>
    <definedName name="ColumnTitleRegion2..C14.8">Agosto!$B$3</definedName>
    <definedName name="ColumnTitleRegion2..C14.9">Septiembre!$B$3</definedName>
    <definedName name="DaysAndWeeks">{0,1,2,3,4,5,6} + {0;1;2;3;4;5}*7</definedName>
    <definedName name="InicioDeLaSemana">Enero!$L$5</definedName>
    <definedName name="RowTitleRegion1..K3">Enero!$K$4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2" i="14" l="1"/>
  <c r="B2" i="25"/>
  <c r="B2" i="24"/>
  <c r="B2" i="23"/>
  <c r="B2" i="22"/>
  <c r="B2" i="21"/>
  <c r="B2" i="20"/>
  <c r="B2" i="19"/>
  <c r="B2" i="18"/>
  <c r="B2" i="17"/>
  <c r="B2" i="16"/>
  <c r="B2" i="15"/>
  <c r="B15" i="16" a="1"/>
  <c r="C15" i="16" s="1"/>
  <c r="B13" i="16" a="1"/>
  <c r="G13" i="16" s="1"/>
  <c r="B10" i="16" a="1"/>
  <c r="B8" i="16" a="1"/>
  <c r="B6" i="16" a="1"/>
  <c r="B4" i="16" a="1"/>
  <c r="B14" i="17" a="1"/>
  <c r="B12" i="17" a="1"/>
  <c r="G12" i="17" s="1"/>
  <c r="B10" i="17" a="1"/>
  <c r="G10" i="17" s="1"/>
  <c r="B8" i="17" a="1"/>
  <c r="G8" i="17" s="1"/>
  <c r="B6" i="17" a="1"/>
  <c r="G6" i="17" s="1"/>
  <c r="B4" i="17" a="1"/>
  <c r="G4" i="17" s="1"/>
  <c r="B14" i="18" a="1"/>
  <c r="C14" i="18" s="1"/>
  <c r="B12" i="18" a="1"/>
  <c r="G12" i="18" s="1"/>
  <c r="B10" i="18" a="1"/>
  <c r="B8" i="18" a="1"/>
  <c r="B6" i="18" a="1"/>
  <c r="B4" i="18" a="1"/>
  <c r="B14" i="19" a="1"/>
  <c r="B14" i="19" s="1"/>
  <c r="B12" i="19" a="1"/>
  <c r="B10" i="19" a="1"/>
  <c r="B8" i="19" a="1"/>
  <c r="B6" i="19" a="1"/>
  <c r="B4" i="19" a="1"/>
  <c r="B14" i="20" a="1"/>
  <c r="C14" i="20" s="1"/>
  <c r="B12" i="20" a="1"/>
  <c r="G12" i="20" s="1"/>
  <c r="B10" i="20" a="1"/>
  <c r="G10" i="20" s="1"/>
  <c r="B8" i="20" a="1"/>
  <c r="B6" i="20" a="1"/>
  <c r="G6" i="20" s="1"/>
  <c r="B4" i="20" a="1"/>
  <c r="H4" i="20" s="1"/>
  <c r="B14" i="21" a="1"/>
  <c r="C14" i="21" s="1"/>
  <c r="B12" i="21" a="1"/>
  <c r="B10" i="21" a="1"/>
  <c r="G10" i="21" s="1"/>
  <c r="B8" i="21" a="1"/>
  <c r="G8" i="21" s="1"/>
  <c r="B6" i="21" a="1"/>
  <c r="B4" i="21" a="1"/>
  <c r="G4" i="21" s="1"/>
  <c r="B14" i="22" a="1"/>
  <c r="B14" i="22" s="1"/>
  <c r="B12" i="22" a="1"/>
  <c r="H12" i="22" s="1"/>
  <c r="B10" i="22" a="1"/>
  <c r="H10" i="22" s="1"/>
  <c r="B8" i="22" a="1"/>
  <c r="H8" i="22" s="1"/>
  <c r="B6" i="22" a="1"/>
  <c r="H6" i="22" s="1"/>
  <c r="B4" i="22" a="1"/>
  <c r="H4" i="22" s="1"/>
  <c r="B14" i="23" a="1"/>
  <c r="C14" i="23" s="1"/>
  <c r="B12" i="23" a="1"/>
  <c r="B10" i="23" a="1"/>
  <c r="B8" i="23" a="1"/>
  <c r="B6" i="23" a="1"/>
  <c r="B4" i="23" a="1"/>
  <c r="G4" i="23" s="1"/>
  <c r="B14" i="24" a="1"/>
  <c r="B14" i="24" s="1"/>
  <c r="B12" i="24" a="1"/>
  <c r="H12" i="24" s="1"/>
  <c r="B10" i="24" a="1"/>
  <c r="H10" i="24" s="1"/>
  <c r="B8" i="24" a="1"/>
  <c r="H8" i="24" s="1"/>
  <c r="B6" i="24" a="1"/>
  <c r="H6" i="24" s="1"/>
  <c r="B4" i="24" a="1"/>
  <c r="H4" i="24" s="1"/>
  <c r="B14" i="25" a="1"/>
  <c r="C14" i="25" s="1"/>
  <c r="B12" i="25" a="1"/>
  <c r="B10" i="25" a="1"/>
  <c r="B8" i="25" a="1"/>
  <c r="B6" i="25" a="1"/>
  <c r="B4" i="25" a="1"/>
  <c r="B14" i="15" a="1"/>
  <c r="B14" i="15" s="1"/>
  <c r="B12" i="15" a="1"/>
  <c r="H12" i="15" s="1"/>
  <c r="B10" i="15" a="1"/>
  <c r="H10" i="15" s="1"/>
  <c r="B8" i="15" a="1"/>
  <c r="H8" i="15" s="1"/>
  <c r="B6" i="15" a="1"/>
  <c r="H6" i="15" s="1"/>
  <c r="B4" i="15" a="1"/>
  <c r="H4" i="15" s="1"/>
  <c r="B14" i="14" a="1"/>
  <c r="B12" i="14" a="1"/>
  <c r="B10" i="14" a="1"/>
  <c r="B8" i="14" a="1"/>
  <c r="G8" i="14" s="1"/>
  <c r="B6" i="14" a="1"/>
  <c r="B4" i="14" a="1"/>
  <c r="G4" i="14" l="1"/>
  <c r="G3" i="14" s="1"/>
  <c r="D4" i="14"/>
  <c r="D3" i="14" s="1"/>
  <c r="G6" i="14"/>
  <c r="B6" i="14"/>
  <c r="G10" i="14"/>
  <c r="F10" i="14"/>
  <c r="G12" i="14"/>
  <c r="F12" i="14"/>
  <c r="D12" i="14"/>
  <c r="B12" i="14"/>
  <c r="C14" i="14"/>
  <c r="B14" i="14"/>
  <c r="G4" i="25"/>
  <c r="H4" i="25"/>
  <c r="D4" i="25"/>
  <c r="B4" i="25"/>
  <c r="G6" i="25"/>
  <c r="H6" i="25"/>
  <c r="G8" i="25"/>
  <c r="H8" i="25"/>
  <c r="F8" i="25"/>
  <c r="D8" i="25"/>
  <c r="G10" i="25"/>
  <c r="D10" i="25"/>
  <c r="G12" i="25"/>
  <c r="B12" i="25"/>
  <c r="G6" i="23"/>
  <c r="F6" i="23"/>
  <c r="G8" i="23"/>
  <c r="F8" i="23"/>
  <c r="D8" i="23"/>
  <c r="B8" i="23"/>
  <c r="G10" i="23"/>
  <c r="H10" i="23"/>
  <c r="D10" i="23"/>
  <c r="B10" i="23"/>
  <c r="G12" i="23"/>
  <c r="H12" i="23"/>
  <c r="G6" i="21"/>
  <c r="H6" i="21"/>
  <c r="F6" i="21"/>
  <c r="D6" i="21"/>
  <c r="G12" i="21"/>
  <c r="F12" i="21"/>
  <c r="G8" i="20"/>
  <c r="H8" i="20"/>
  <c r="F8" i="20"/>
  <c r="D8" i="20"/>
  <c r="B8" i="20"/>
  <c r="G4" i="18"/>
  <c r="H4" i="18"/>
  <c r="F4" i="18"/>
  <c r="D4" i="18"/>
  <c r="B4" i="18"/>
  <c r="G6" i="18"/>
  <c r="D6" i="18"/>
  <c r="G8" i="18"/>
  <c r="D8" i="18"/>
  <c r="B8" i="18"/>
  <c r="G10" i="18"/>
  <c r="H10" i="18"/>
  <c r="B14" i="17"/>
  <c r="C14" i="17"/>
  <c r="G4" i="16"/>
  <c r="B4" i="16"/>
  <c r="G6" i="16"/>
  <c r="H6" i="16"/>
  <c r="D6" i="16"/>
  <c r="G8" i="16"/>
  <c r="D8" i="16"/>
  <c r="G10" i="16"/>
  <c r="D10" i="16"/>
  <c r="F6" i="14"/>
  <c r="B10" i="14"/>
  <c r="H12" i="14"/>
  <c r="D6" i="25"/>
  <c r="F12" i="25"/>
  <c r="B6" i="23"/>
  <c r="H8" i="23"/>
  <c r="D12" i="23"/>
  <c r="F8" i="21"/>
  <c r="B12" i="21"/>
  <c r="F10" i="20"/>
  <c r="B14" i="20"/>
  <c r="H6" i="18"/>
  <c r="D10" i="18"/>
  <c r="F13" i="16"/>
  <c r="D6" i="14"/>
  <c r="B4" i="14"/>
  <c r="H6" i="14"/>
  <c r="D10" i="14"/>
  <c r="F6" i="25"/>
  <c r="B10" i="25"/>
  <c r="H12" i="25"/>
  <c r="D6" i="23"/>
  <c r="F12" i="23"/>
  <c r="B6" i="21"/>
  <c r="H8" i="21"/>
  <c r="D12" i="21"/>
  <c r="H10" i="20"/>
  <c r="F10" i="18"/>
  <c r="B14" i="18"/>
  <c r="F6" i="16"/>
  <c r="B10" i="16"/>
  <c r="H13" i="16"/>
  <c r="F10" i="25"/>
  <c r="B14" i="25"/>
  <c r="B4" i="23"/>
  <c r="H6" i="23"/>
  <c r="B10" i="21"/>
  <c r="H12" i="21"/>
  <c r="B12" i="20"/>
  <c r="D4" i="16"/>
  <c r="F10" i="16"/>
  <c r="B15" i="16"/>
  <c r="F4" i="14"/>
  <c r="F3" i="14" s="1"/>
  <c r="B8" i="14"/>
  <c r="H10" i="14"/>
  <c r="H4" i="14"/>
  <c r="H3" i="14" s="1"/>
  <c r="D8" i="14"/>
  <c r="F4" i="25"/>
  <c r="B8" i="25"/>
  <c r="H10" i="25"/>
  <c r="D4" i="23"/>
  <c r="F10" i="23"/>
  <c r="B14" i="23"/>
  <c r="B4" i="21"/>
  <c r="D10" i="21"/>
  <c r="D12" i="20"/>
  <c r="F8" i="18"/>
  <c r="B12" i="18"/>
  <c r="F4" i="16"/>
  <c r="B8" i="16"/>
  <c r="H10" i="16"/>
  <c r="F8" i="14"/>
  <c r="F4" i="23"/>
  <c r="D4" i="21"/>
  <c r="F10" i="21"/>
  <c r="B14" i="21"/>
  <c r="F12" i="20"/>
  <c r="B6" i="18"/>
  <c r="H8" i="18"/>
  <c r="D12" i="18"/>
  <c r="H4" i="16"/>
  <c r="H4" i="23"/>
  <c r="F4" i="21"/>
  <c r="B8" i="21"/>
  <c r="H10" i="21"/>
  <c r="B10" i="20"/>
  <c r="H12" i="20"/>
  <c r="F12" i="18"/>
  <c r="F8" i="16"/>
  <c r="B13" i="16"/>
  <c r="H8" i="14"/>
  <c r="B6" i="25"/>
  <c r="D12" i="25"/>
  <c r="B12" i="23"/>
  <c r="H4" i="21"/>
  <c r="D8" i="21"/>
  <c r="D10" i="20"/>
  <c r="F6" i="18"/>
  <c r="B10" i="18"/>
  <c r="H12" i="18"/>
  <c r="B6" i="16"/>
  <c r="H8" i="16"/>
  <c r="D13" i="16"/>
  <c r="C6" i="15"/>
  <c r="E6" i="15"/>
  <c r="G6" i="15"/>
  <c r="C10" i="15"/>
  <c r="E10" i="15"/>
  <c r="G10" i="15"/>
  <c r="C14" i="15"/>
  <c r="C6" i="24"/>
  <c r="E6" i="24"/>
  <c r="G6" i="24"/>
  <c r="C10" i="24"/>
  <c r="E10" i="24"/>
  <c r="G10" i="24"/>
  <c r="C12" i="24"/>
  <c r="E12" i="24"/>
  <c r="G12" i="24"/>
  <c r="C14" i="24"/>
  <c r="C4" i="22"/>
  <c r="E4" i="22"/>
  <c r="G4" i="22"/>
  <c r="C6" i="22"/>
  <c r="E6" i="22"/>
  <c r="G6" i="22"/>
  <c r="C8" i="22"/>
  <c r="E8" i="22"/>
  <c r="G8" i="22"/>
  <c r="C10" i="22"/>
  <c r="E10" i="22"/>
  <c r="G10" i="22"/>
  <c r="C12" i="22"/>
  <c r="E12" i="22"/>
  <c r="G12" i="22"/>
  <c r="C14" i="22"/>
  <c r="C4" i="20"/>
  <c r="E4" i="20"/>
  <c r="G4" i="20"/>
  <c r="C6" i="20"/>
  <c r="E6" i="20"/>
  <c r="H6" i="20"/>
  <c r="H4" i="19"/>
  <c r="F4" i="19"/>
  <c r="D4" i="19"/>
  <c r="B4" i="19"/>
  <c r="E4" i="19"/>
  <c r="H6" i="19"/>
  <c r="F6" i="19"/>
  <c r="D6" i="19"/>
  <c r="B6" i="19"/>
  <c r="E6" i="19"/>
  <c r="H8" i="19"/>
  <c r="F8" i="19"/>
  <c r="D8" i="19"/>
  <c r="B8" i="19"/>
  <c r="E8" i="19"/>
  <c r="H10" i="19"/>
  <c r="F10" i="19"/>
  <c r="D10" i="19"/>
  <c r="B10" i="19"/>
  <c r="E10" i="19"/>
  <c r="H12" i="19"/>
  <c r="F12" i="19"/>
  <c r="D12" i="19"/>
  <c r="B12" i="19"/>
  <c r="E12" i="19"/>
  <c r="C4" i="17"/>
  <c r="C6" i="17"/>
  <c r="C8" i="17"/>
  <c r="C10" i="17"/>
  <c r="C12" i="17"/>
  <c r="C4" i="15"/>
  <c r="E4" i="15"/>
  <c r="G4" i="15"/>
  <c r="C8" i="15"/>
  <c r="E8" i="15"/>
  <c r="G8" i="15"/>
  <c r="C12" i="15"/>
  <c r="E12" i="15"/>
  <c r="G12" i="15"/>
  <c r="C4" i="24"/>
  <c r="E4" i="24"/>
  <c r="G4" i="24"/>
  <c r="C8" i="24"/>
  <c r="E8" i="24"/>
  <c r="G8" i="24"/>
  <c r="B4" i="15"/>
  <c r="D4" i="15"/>
  <c r="F4" i="15"/>
  <c r="B6" i="15"/>
  <c r="D6" i="15"/>
  <c r="F6" i="15"/>
  <c r="B8" i="15"/>
  <c r="D8" i="15"/>
  <c r="F8" i="15"/>
  <c r="B10" i="15"/>
  <c r="D10" i="15"/>
  <c r="F10" i="15"/>
  <c r="B12" i="15"/>
  <c r="D12" i="15"/>
  <c r="F12" i="15"/>
  <c r="C4" i="25"/>
  <c r="E4" i="25"/>
  <c r="C6" i="25"/>
  <c r="E6" i="25"/>
  <c r="C8" i="25"/>
  <c r="E8" i="25"/>
  <c r="C10" i="25"/>
  <c r="E10" i="25"/>
  <c r="C12" i="25"/>
  <c r="E12" i="25"/>
  <c r="B4" i="24"/>
  <c r="D4" i="24"/>
  <c r="F4" i="24"/>
  <c r="B6" i="24"/>
  <c r="D6" i="24"/>
  <c r="F6" i="24"/>
  <c r="B8" i="24"/>
  <c r="D8" i="24"/>
  <c r="F8" i="24"/>
  <c r="B10" i="24"/>
  <c r="D10" i="24"/>
  <c r="F10" i="24"/>
  <c r="B12" i="24"/>
  <c r="D12" i="24"/>
  <c r="F12" i="24"/>
  <c r="C4" i="23"/>
  <c r="E4" i="23"/>
  <c r="C6" i="23"/>
  <c r="E6" i="23"/>
  <c r="C8" i="23"/>
  <c r="E8" i="23"/>
  <c r="C10" i="23"/>
  <c r="E10" i="23"/>
  <c r="C12" i="23"/>
  <c r="E12" i="23"/>
  <c r="B4" i="22"/>
  <c r="D4" i="22"/>
  <c r="F4" i="22"/>
  <c r="B6" i="22"/>
  <c r="D6" i="22"/>
  <c r="F6" i="22"/>
  <c r="B8" i="22"/>
  <c r="D8" i="22"/>
  <c r="F8" i="22"/>
  <c r="B10" i="22"/>
  <c r="D10" i="22"/>
  <c r="F10" i="22"/>
  <c r="B12" i="22"/>
  <c r="D12" i="22"/>
  <c r="F12" i="22"/>
  <c r="C4" i="21"/>
  <c r="E4" i="21"/>
  <c r="C6" i="21"/>
  <c r="E6" i="21"/>
  <c r="C8" i="21"/>
  <c r="E8" i="21"/>
  <c r="C10" i="21"/>
  <c r="E10" i="21"/>
  <c r="C12" i="21"/>
  <c r="E12" i="21"/>
  <c r="B4" i="20"/>
  <c r="D4" i="20"/>
  <c r="F4" i="20"/>
  <c r="B6" i="20"/>
  <c r="D6" i="20"/>
  <c r="F6" i="20"/>
  <c r="C4" i="19"/>
  <c r="G4" i="19"/>
  <c r="C6" i="19"/>
  <c r="G6" i="19"/>
  <c r="C8" i="19"/>
  <c r="G8" i="19"/>
  <c r="C10" i="19"/>
  <c r="G10" i="19"/>
  <c r="C12" i="19"/>
  <c r="G12" i="19"/>
  <c r="C14" i="19"/>
  <c r="H4" i="17"/>
  <c r="F4" i="17"/>
  <c r="D4" i="17"/>
  <c r="B4" i="17"/>
  <c r="E4" i="17"/>
  <c r="H6" i="17"/>
  <c r="F6" i="17"/>
  <c r="D6" i="17"/>
  <c r="B6" i="17"/>
  <c r="E6" i="17"/>
  <c r="H8" i="17"/>
  <c r="F8" i="17"/>
  <c r="D8" i="17"/>
  <c r="B8" i="17"/>
  <c r="E8" i="17"/>
  <c r="H10" i="17"/>
  <c r="F10" i="17"/>
  <c r="D10" i="17"/>
  <c r="B10" i="17"/>
  <c r="E10" i="17"/>
  <c r="H12" i="17"/>
  <c r="F12" i="17"/>
  <c r="D12" i="17"/>
  <c r="B12" i="17"/>
  <c r="E12" i="17"/>
  <c r="C8" i="20"/>
  <c r="E8" i="20"/>
  <c r="C10" i="20"/>
  <c r="E10" i="20"/>
  <c r="C12" i="20"/>
  <c r="E12" i="20"/>
  <c r="C4" i="18"/>
  <c r="E4" i="18"/>
  <c r="C6" i="18"/>
  <c r="E6" i="18"/>
  <c r="C8" i="18"/>
  <c r="E8" i="18"/>
  <c r="C10" i="18"/>
  <c r="E10" i="18"/>
  <c r="C12" i="18"/>
  <c r="E12" i="18"/>
  <c r="C4" i="16"/>
  <c r="E4" i="16"/>
  <c r="C6" i="16"/>
  <c r="E6" i="16"/>
  <c r="C8" i="16"/>
  <c r="E8" i="16"/>
  <c r="C10" i="16"/>
  <c r="E10" i="16"/>
  <c r="C13" i="16"/>
  <c r="E13" i="16"/>
  <c r="C4" i="14"/>
  <c r="C3" i="14" s="1"/>
  <c r="E4" i="14"/>
  <c r="E3" i="14" s="1"/>
  <c r="C6" i="14"/>
  <c r="E6" i="14"/>
  <c r="C8" i="14"/>
  <c r="E8" i="14"/>
  <c r="C10" i="14"/>
  <c r="E10" i="14"/>
  <c r="C12" i="14"/>
  <c r="E12" i="14"/>
  <c r="B3" i="24"/>
  <c r="B3" i="23"/>
  <c r="B3" i="22"/>
  <c r="B3" i="21"/>
  <c r="B3" i="20"/>
  <c r="B3" i="19" l="1"/>
  <c r="B3" i="18"/>
  <c r="B3" i="17"/>
  <c r="B3" i="16" l="1"/>
  <c r="B3" i="25" l="1"/>
  <c r="B3" i="15" l="1"/>
  <c r="G3" i="25" l="1"/>
  <c r="G3" i="24"/>
  <c r="G3" i="23"/>
  <c r="H3" i="22"/>
  <c r="G3" i="21"/>
  <c r="E3" i="20"/>
  <c r="H3" i="19"/>
  <c r="G3" i="18"/>
  <c r="H3" i="17"/>
  <c r="H3" i="16"/>
  <c r="H3" i="15"/>
  <c r="F3" i="18" l="1"/>
  <c r="D3" i="18"/>
  <c r="H3" i="18"/>
  <c r="D3" i="25"/>
  <c r="F3" i="25"/>
  <c r="H3" i="25"/>
  <c r="C3" i="25"/>
  <c r="E3" i="25"/>
  <c r="D3" i="24"/>
  <c r="F3" i="24"/>
  <c r="H3" i="24"/>
  <c r="C3" i="24"/>
  <c r="E3" i="24"/>
  <c r="D3" i="23"/>
  <c r="F3" i="23"/>
  <c r="H3" i="23"/>
  <c r="C3" i="23"/>
  <c r="E3" i="23"/>
  <c r="C3" i="22"/>
  <c r="E3" i="22"/>
  <c r="G3" i="22"/>
  <c r="D3" i="22"/>
  <c r="F3" i="22"/>
  <c r="D3" i="21"/>
  <c r="F3" i="21"/>
  <c r="H3" i="21"/>
  <c r="C3" i="21"/>
  <c r="E3" i="21"/>
  <c r="C3" i="20"/>
  <c r="G3" i="20"/>
  <c r="D3" i="20"/>
  <c r="F3" i="20"/>
  <c r="H3" i="20"/>
  <c r="C3" i="19"/>
  <c r="E3" i="19"/>
  <c r="G3" i="19"/>
  <c r="D3" i="19"/>
  <c r="F3" i="19"/>
  <c r="C3" i="18"/>
  <c r="E3" i="18"/>
  <c r="C3" i="17"/>
  <c r="E3" i="17"/>
  <c r="G3" i="17"/>
  <c r="D3" i="17"/>
  <c r="F3" i="17"/>
  <c r="C3" i="16"/>
  <c r="E3" i="16"/>
  <c r="G3" i="16"/>
  <c r="D3" i="16"/>
  <c r="F3" i="16"/>
  <c r="C3" i="15"/>
  <c r="E3" i="15"/>
  <c r="G3" i="15"/>
  <c r="D3" i="15"/>
  <c r="F3" i="15"/>
  <c r="B3" i="14"/>
</calcChain>
</file>

<file path=xl/sharedStrings.xml><?xml version="1.0" encoding="utf-8"?>
<sst xmlns="http://schemas.openxmlformats.org/spreadsheetml/2006/main" count="45" uniqueCount="22">
  <si>
    <t xml:space="preserve"> </t>
  </si>
  <si>
    <t>Configuración del calendario</t>
  </si>
  <si>
    <t>Año</t>
  </si>
  <si>
    <t>Inicio de la semana</t>
  </si>
  <si>
    <t>lunes</t>
  </si>
  <si>
    <t>Notas</t>
  </si>
  <si>
    <t>¡</t>
  </si>
  <si>
    <t xml:space="preserve">Elaborar	un
informe	de recomendaciones  de Rendición de Cuentas		- Gobierno Abierto </t>
  </si>
  <si>
    <t>Campaña
de	PQRSD	(interna	y externa)</t>
  </si>
  <si>
    <t>Jornada de rendición de cuentas sectorial</t>
  </si>
  <si>
    <t>Campaña de trámites y servicios</t>
  </si>
  <si>
    <t xml:space="preserve">
Informe	de recomendaciones  de Rendición de Cuentas		- Gobierno Abierto </t>
  </si>
  <si>
    <t>Campaña	de participación ciudadana		y
rendición	de cuentas</t>
  </si>
  <si>
    <t>Campaña Día del pensionado</t>
  </si>
  <si>
    <r>
      <t xml:space="preserve">Realizar	campaña	de trámites y servicios
Jornada </t>
    </r>
    <r>
      <rPr>
        <b/>
        <u/>
        <sz val="9"/>
        <color theme="1" tint="0.14999847407452621"/>
        <rFont val="Lucida Bright (Cuerpo)"/>
      </rPr>
      <t>de rendición de cuentas sectorial</t>
    </r>
  </si>
  <si>
    <t>Campaña	de trámites y servicios</t>
  </si>
  <si>
    <t>Campaña	de transparencia y acceso a la
información pública</t>
  </si>
  <si>
    <t>Diálogo Ciudadano I Asociaciones (Auditorio FONCEP)</t>
  </si>
  <si>
    <t>Diálogo Ciudadano III</t>
  </si>
  <si>
    <t>Audiencia Pública de Rendición de Cuentas 2024  en nodo</t>
  </si>
  <si>
    <t>Diálogo Ciudadano IV</t>
  </si>
  <si>
    <t>Diálogo Ciudadano 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</si>
</sst>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_);_(* \(#,##0\);_(* &quot;-&quot;_);_(@_)"/>
    <numFmt numFmtId="165" formatCode="_(* #,##0.00_);_(* \(#,##0.00\);_(* &quot;-&quot;??_);_(@_)"/>
    <numFmt numFmtId="166" formatCode="_-* #,##0\ &quot;€&quot;_-;\-* #,##0\ &quot;€&quot;_-;_-* &quot;-&quot;\ &quot;€&quot;_-;_-@_-"/>
    <numFmt numFmtId="167" formatCode="_-* #,##0.00\ &quot;€&quot;_-;\-* #,##0.00\ &quot;€&quot;_-;_-* &quot;-&quot;??\ &quot;€&quot;_-;_-@_-"/>
    <numFmt numFmtId="168" formatCode="d"/>
  </numFmts>
  <fonts count="43">
    <font>
      <sz val="11"/>
      <color theme="1" tint="0.24994659260841701"/>
      <name val="Lucida Bright"/>
      <family val="2"/>
      <scheme val="minor"/>
    </font>
    <font>
      <sz val="11"/>
      <color theme="1"/>
      <name val="Lucida Bright"/>
      <family val="2"/>
      <scheme val="minor"/>
    </font>
    <font>
      <sz val="8"/>
      <name val="Arial"/>
      <family val="2"/>
    </font>
    <font>
      <b/>
      <sz val="11"/>
      <color theme="0"/>
      <name val="Lucida Bright"/>
      <family val="2"/>
      <scheme val="minor"/>
    </font>
    <font>
      <b/>
      <sz val="14"/>
      <color theme="0"/>
      <name val="Lucida Bright"/>
      <family val="2"/>
      <scheme val="minor"/>
    </font>
    <font>
      <sz val="35"/>
      <color theme="4"/>
      <name val="Lucida Bright"/>
      <family val="2"/>
      <scheme val="minor"/>
    </font>
    <font>
      <sz val="12"/>
      <color theme="4" tint="-0.24994659260841701"/>
      <name val="Cambria"/>
      <family val="1"/>
      <scheme val="major"/>
    </font>
    <font>
      <sz val="11"/>
      <color theme="1" tint="0.34998626667073579"/>
      <name val="Lucida Bright"/>
      <family val="2"/>
      <scheme val="minor"/>
    </font>
    <font>
      <sz val="11"/>
      <color theme="4" tint="-0.24994659260841701"/>
      <name val="Lucida Bright"/>
      <family val="2"/>
      <scheme val="minor"/>
    </font>
    <font>
      <sz val="11"/>
      <color indexed="63"/>
      <name val="Lucida Bright"/>
      <family val="2"/>
      <scheme val="minor"/>
    </font>
    <font>
      <sz val="11"/>
      <name val="Lucida Bright"/>
      <family val="2"/>
      <scheme val="minor"/>
    </font>
    <font>
      <b/>
      <sz val="11"/>
      <color theme="1" tint="0.34998626667073579"/>
      <name val="Lucida Bright"/>
      <family val="2"/>
      <scheme val="minor"/>
    </font>
    <font>
      <sz val="11"/>
      <color theme="1" tint="0.24994659260841701"/>
      <name val="Lucida Bright"/>
      <family val="2"/>
      <scheme val="minor"/>
    </font>
    <font>
      <sz val="12"/>
      <color theme="8" tint="-0.249977111117893"/>
      <name val="Lucida Bright"/>
      <family val="1"/>
      <scheme val="minor"/>
    </font>
    <font>
      <sz val="11"/>
      <color theme="1" tint="0.14999847407452621"/>
      <name val="Lucida Bright"/>
      <family val="1"/>
      <scheme val="minor"/>
    </font>
    <font>
      <sz val="35"/>
      <color theme="1" tint="0.14999847407452621"/>
      <name val="Lucida Bright"/>
      <family val="1"/>
      <scheme val="minor"/>
    </font>
    <font>
      <sz val="12"/>
      <color theme="1" tint="0.14999847407452621"/>
      <name val="Lucida Bright"/>
      <family val="1"/>
      <scheme val="minor"/>
    </font>
    <font>
      <sz val="10"/>
      <color theme="1" tint="0.14999847407452621"/>
      <name val="Lucida Bright"/>
      <family val="1"/>
      <scheme val="minor"/>
    </font>
    <font>
      <sz val="9"/>
      <color theme="1" tint="0.14999847407452621"/>
      <name val="Lucida Bright"/>
      <family val="1"/>
      <scheme val="minor"/>
    </font>
    <font>
      <sz val="11"/>
      <color theme="1" tint="0.14999847407452621"/>
      <name val="Lucida Bright"/>
      <family val="2"/>
      <scheme val="minor"/>
    </font>
    <font>
      <sz val="35"/>
      <color theme="9" tint="-0.499984740745262"/>
      <name val="Cambria"/>
      <family val="1"/>
      <scheme val="major"/>
    </font>
    <font>
      <sz val="35"/>
      <color theme="8" tint="-0.499984740745262"/>
      <name val="Cambria"/>
      <family val="1"/>
      <scheme val="major"/>
    </font>
    <font>
      <sz val="35"/>
      <color theme="5" tint="-0.499984740745262"/>
      <name val="Cambria"/>
      <family val="1"/>
      <scheme val="major"/>
    </font>
    <font>
      <sz val="35"/>
      <color theme="7" tint="-0.499984740745262"/>
      <name val="Cambria"/>
      <family val="1"/>
      <scheme val="major"/>
    </font>
    <font>
      <sz val="12"/>
      <color theme="8" tint="-0.499984740745262"/>
      <name val="Lucida Bright"/>
      <family val="1"/>
      <scheme val="minor"/>
    </font>
    <font>
      <sz val="12"/>
      <color theme="9" tint="-0.499984740745262"/>
      <name val="Lucida Bright"/>
      <family val="1"/>
      <scheme val="minor"/>
    </font>
    <font>
      <sz val="12"/>
      <color theme="7" tint="-0.499984740745262"/>
      <name val="Lucida Bright"/>
      <family val="1"/>
      <scheme val="minor"/>
    </font>
    <font>
      <sz val="12"/>
      <color theme="5" tint="-0.499984740745262"/>
      <name val="Lucida Bright"/>
      <family val="1"/>
      <scheme val="minor"/>
    </font>
    <font>
      <sz val="11"/>
      <color rgb="FF006100"/>
      <name val="Lucida Bright"/>
      <family val="2"/>
      <scheme val="minor"/>
    </font>
    <font>
      <sz val="11"/>
      <color rgb="FF9C0006"/>
      <name val="Lucida Bright"/>
      <family val="2"/>
      <scheme val="minor"/>
    </font>
    <font>
      <sz val="11"/>
      <color rgb="FF9C5700"/>
      <name val="Lucida Bright"/>
      <family val="2"/>
      <scheme val="minor"/>
    </font>
    <font>
      <sz val="11"/>
      <color rgb="FF3F3F76"/>
      <name val="Lucida Bright"/>
      <family val="2"/>
      <scheme val="minor"/>
    </font>
    <font>
      <b/>
      <sz val="11"/>
      <color rgb="FF3F3F3F"/>
      <name val="Lucida Bright"/>
      <family val="2"/>
      <scheme val="minor"/>
    </font>
    <font>
      <b/>
      <sz val="11"/>
      <color rgb="FFFA7D00"/>
      <name val="Lucida Bright"/>
      <family val="2"/>
      <scheme val="minor"/>
    </font>
    <font>
      <sz val="11"/>
      <color rgb="FFFA7D00"/>
      <name val="Lucida Bright"/>
      <family val="2"/>
      <scheme val="minor"/>
    </font>
    <font>
      <sz val="11"/>
      <color rgb="FFFF0000"/>
      <name val="Lucida Bright"/>
      <family val="2"/>
      <scheme val="minor"/>
    </font>
    <font>
      <i/>
      <sz val="11"/>
      <color rgb="FF7F7F7F"/>
      <name val="Lucida Bright"/>
      <family val="2"/>
      <scheme val="minor"/>
    </font>
    <font>
      <b/>
      <sz val="11"/>
      <color theme="1"/>
      <name val="Lucida Bright"/>
      <family val="2"/>
      <scheme val="minor"/>
    </font>
    <font>
      <sz val="11"/>
      <color theme="0"/>
      <name val="Lucida Bright"/>
      <family val="2"/>
      <scheme val="minor"/>
    </font>
    <font>
      <b/>
      <sz val="9"/>
      <color theme="1" tint="0.14999847407452621"/>
      <name val="Lucida Bright"/>
      <family val="1"/>
      <scheme val="minor"/>
    </font>
    <font>
      <sz val="8"/>
      <color theme="1" tint="0.14999847407452621"/>
      <name val="Lucida Bright"/>
      <family val="1"/>
      <scheme val="minor"/>
    </font>
    <font>
      <b/>
      <u/>
      <sz val="9"/>
      <color theme="1" tint="0.14999847407452621"/>
      <name val="Lucida Bright"/>
      <family val="1"/>
      <scheme val="minor"/>
    </font>
    <font>
      <b/>
      <u/>
      <sz val="9"/>
      <color theme="1" tint="0.14999847407452621"/>
      <name val="Lucida Bright (Cuerpo)"/>
    </font>
  </fonts>
  <fills count="42">
    <fill>
      <patternFill patternType="none"/>
    </fill>
    <fill>
      <patternFill patternType="gray125"/>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C000"/>
        <bgColor indexed="64"/>
      </patternFill>
    </fill>
    <fill>
      <patternFill patternType="solid">
        <fgColor rgb="FFFDBFF1"/>
        <bgColor indexed="64"/>
      </patternFill>
    </fill>
    <fill>
      <patternFill patternType="solid">
        <fgColor rgb="FF81E2EF"/>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s>
  <borders count="19">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top/>
      <bottom style="medium">
        <color theme="4" tint="-0.24994659260841701"/>
      </bottom>
      <diagonal/>
    </border>
    <border>
      <left/>
      <right/>
      <top/>
      <bottom style="medium">
        <color theme="8" tint="-0.24994659260841701"/>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diagonal/>
    </border>
    <border>
      <left style="thin">
        <color theme="0"/>
      </left>
      <right/>
      <top style="thin">
        <color theme="0"/>
      </top>
      <bottom/>
      <diagonal/>
    </border>
    <border>
      <left/>
      <right/>
      <top/>
      <bottom style="medium">
        <color theme="9" tint="-0.24994659260841701"/>
      </bottom>
      <diagonal/>
    </border>
    <border>
      <left/>
      <right/>
      <top/>
      <bottom style="medium">
        <color theme="7" tint="-0.24994659260841701"/>
      </bottom>
      <diagonal/>
    </border>
    <border>
      <left/>
      <right/>
      <top/>
      <bottom style="medium">
        <color theme="5" tint="-0.249946592608417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s>
  <cellStyleXfs count="50">
    <xf numFmtId="0" fontId="0" fillId="0" borderId="0">
      <alignment vertical="top"/>
    </xf>
    <xf numFmtId="0" fontId="9" fillId="2" borderId="0" applyNumberFormat="0" applyBorder="0" applyAlignment="0" applyProtection="0"/>
    <xf numFmtId="0" fontId="8" fillId="0" borderId="3" applyNumberFormat="0" applyFill="0" applyProtection="0">
      <alignment horizontal="left" vertical="center" indent="1"/>
    </xf>
    <xf numFmtId="0" fontId="3" fillId="3" borderId="1" applyNumberFormat="0" applyAlignment="0" applyProtection="0"/>
    <xf numFmtId="0" fontId="4" fillId="4" borderId="2" applyNumberFormat="0" applyProtection="0">
      <alignment vertical="center"/>
    </xf>
    <xf numFmtId="0" fontId="5" fillId="0" borderId="0" applyFill="0" applyBorder="0" applyProtection="0">
      <alignment vertical="center"/>
    </xf>
    <xf numFmtId="165" fontId="7" fillId="0" borderId="0" applyFont="0" applyFill="0" applyBorder="0" applyAlignment="0" applyProtection="0"/>
    <xf numFmtId="164"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9" fontId="7" fillId="0" borderId="0" applyFont="0" applyFill="0" applyBorder="0" applyAlignment="0" applyProtection="0"/>
    <xf numFmtId="0" fontId="11" fillId="5" borderId="0" applyBorder="0" applyProtection="0">
      <alignment horizontal="left" vertical="top" wrapText="1" indent="1"/>
    </xf>
    <xf numFmtId="168" fontId="7" fillId="0" borderId="0">
      <alignment horizontal="left" indent="1"/>
    </xf>
    <xf numFmtId="0" fontId="10" fillId="5" borderId="0" applyNumberFormat="0" applyFont="0" applyBorder="0" applyAlignment="0">
      <alignment horizontal="left" vertical="center" indent="1"/>
    </xf>
    <xf numFmtId="0" fontId="6" fillId="0" borderId="0">
      <alignment horizontal="left" indent="1"/>
    </xf>
    <xf numFmtId="0" fontId="8" fillId="0" borderId="0" applyFill="0" applyProtection="0"/>
    <xf numFmtId="0" fontId="12" fillId="0" borderId="0" applyFill="0" applyProtection="0"/>
    <xf numFmtId="0" fontId="28" fillId="8" borderId="0" applyNumberFormat="0" applyBorder="0" applyAlignment="0" applyProtection="0"/>
    <xf numFmtId="0" fontId="29" fillId="9" borderId="0" applyNumberFormat="0" applyBorder="0" applyAlignment="0" applyProtection="0"/>
    <xf numFmtId="0" fontId="30" fillId="10" borderId="0" applyNumberFormat="0" applyBorder="0" applyAlignment="0" applyProtection="0"/>
    <xf numFmtId="0" fontId="31" fillId="11" borderId="12" applyNumberFormat="0" applyAlignment="0" applyProtection="0"/>
    <xf numFmtId="0" fontId="32" fillId="12" borderId="13" applyNumberFormat="0" applyAlignment="0" applyProtection="0"/>
    <xf numFmtId="0" fontId="33" fillId="12" borderId="12" applyNumberFormat="0" applyAlignment="0" applyProtection="0"/>
    <xf numFmtId="0" fontId="34" fillId="0" borderId="14" applyNumberFormat="0" applyFill="0" applyAlignment="0" applyProtection="0"/>
    <xf numFmtId="0" fontId="3" fillId="13" borderId="15" applyNumberFormat="0" applyAlignment="0" applyProtection="0"/>
    <xf numFmtId="0" fontId="35" fillId="0" borderId="0" applyNumberFormat="0" applyFill="0" applyBorder="0" applyAlignment="0" applyProtection="0"/>
    <xf numFmtId="0" fontId="12" fillId="14" borderId="16" applyNumberFormat="0" applyFont="0" applyAlignment="0" applyProtection="0"/>
    <xf numFmtId="0" fontId="36" fillId="0" borderId="0" applyNumberFormat="0" applyFill="0" applyBorder="0" applyAlignment="0" applyProtection="0"/>
    <xf numFmtId="0" fontId="37" fillId="0" borderId="17" applyNumberFormat="0" applyFill="0" applyAlignment="0" applyProtection="0"/>
    <xf numFmtId="0" fontId="1" fillId="15" borderId="0" applyNumberFormat="0" applyBorder="0" applyAlignment="0" applyProtection="0"/>
    <xf numFmtId="0" fontId="1" fillId="16" borderId="0" applyNumberFormat="0" applyBorder="0" applyAlignment="0" applyProtection="0"/>
    <xf numFmtId="0" fontId="38"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8"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8"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38"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cellStyleXfs>
  <cellXfs count="54">
    <xf numFmtId="0" fontId="0" fillId="0" borderId="0" xfId="0">
      <alignment vertical="top"/>
    </xf>
    <xf numFmtId="0" fontId="14" fillId="0" borderId="0" xfId="0" applyFont="1">
      <alignment vertical="top"/>
    </xf>
    <xf numFmtId="0" fontId="14" fillId="0" borderId="0" xfId="2" applyFont="1" applyFill="1" applyBorder="1" applyAlignment="1">
      <alignment vertical="center"/>
    </xf>
    <xf numFmtId="0" fontId="15" fillId="0" borderId="0" xfId="5" applyFont="1" applyFill="1" applyAlignment="1">
      <alignment horizontal="left" vertical="center"/>
    </xf>
    <xf numFmtId="0" fontId="17" fillId="0" borderId="0" xfId="0" applyFont="1">
      <alignment vertical="top"/>
    </xf>
    <xf numFmtId="0" fontId="18" fillId="0" borderId="0" xfId="0" applyFont="1" applyAlignment="1">
      <alignment horizontal="left" vertical="top" wrapText="1" indent="1"/>
    </xf>
    <xf numFmtId="0" fontId="16" fillId="0" borderId="0" xfId="0" applyFont="1" applyAlignment="1">
      <alignment horizontal="left" vertical="center" indent="1"/>
    </xf>
    <xf numFmtId="0" fontId="18" fillId="6" borderId="0" xfId="13" applyFont="1" applyFill="1" applyBorder="1" applyAlignment="1">
      <alignment horizontal="left" vertical="top" wrapText="1" indent="1"/>
    </xf>
    <xf numFmtId="0" fontId="17" fillId="6" borderId="7" xfId="14" applyFont="1" applyFill="1" applyBorder="1" applyAlignment="1">
      <alignment horizontal="center" vertical="center"/>
    </xf>
    <xf numFmtId="0" fontId="17" fillId="6" borderId="8" xfId="14" applyFont="1" applyFill="1" applyBorder="1" applyAlignment="1">
      <alignment horizontal="center" vertical="center"/>
    </xf>
    <xf numFmtId="0" fontId="17" fillId="0" borderId="5" xfId="16" applyFont="1" applyFill="1" applyBorder="1" applyAlignment="1">
      <alignment horizontal="center" vertical="center"/>
    </xf>
    <xf numFmtId="0" fontId="17" fillId="0" borderId="6" xfId="16" applyFont="1" applyFill="1" applyBorder="1" applyAlignment="1">
      <alignment horizontal="center" vertical="center"/>
    </xf>
    <xf numFmtId="0" fontId="19" fillId="0" borderId="0" xfId="0" applyFont="1">
      <alignment vertical="top"/>
    </xf>
    <xf numFmtId="0" fontId="18" fillId="7" borderId="0" xfId="13" applyFont="1" applyFill="1" applyBorder="1" applyAlignment="1">
      <alignment horizontal="left" vertical="top" wrapText="1" indent="1"/>
    </xf>
    <xf numFmtId="0" fontId="24" fillId="0" borderId="4" xfId="2" applyFont="1" applyFill="1" applyBorder="1" applyAlignment="1">
      <alignment horizontal="left" vertical="top" indent="1"/>
    </xf>
    <xf numFmtId="0" fontId="25" fillId="0" borderId="9" xfId="2" applyFont="1" applyFill="1" applyBorder="1" applyAlignment="1">
      <alignment horizontal="left" vertical="top" indent="1"/>
    </xf>
    <xf numFmtId="0" fontId="26" fillId="0" borderId="10" xfId="2" applyFont="1" applyFill="1" applyBorder="1" applyAlignment="1">
      <alignment horizontal="left" vertical="top" indent="1"/>
    </xf>
    <xf numFmtId="0" fontId="27" fillId="0" borderId="11" xfId="2" applyFont="1" applyFill="1" applyBorder="1" applyAlignment="1">
      <alignment horizontal="left" vertical="top" indent="1"/>
    </xf>
    <xf numFmtId="168" fontId="16" fillId="0" borderId="0" xfId="12" applyFont="1" applyAlignment="1">
      <alignment horizontal="left" vertical="center" indent="1"/>
    </xf>
    <xf numFmtId="168" fontId="16" fillId="6" borderId="0" xfId="13" applyNumberFormat="1" applyFont="1" applyFill="1" applyBorder="1" applyAlignment="1">
      <alignment horizontal="left" vertical="center" wrapText="1" indent="1"/>
    </xf>
    <xf numFmtId="168" fontId="16" fillId="7" borderId="0" xfId="13" applyNumberFormat="1" applyFont="1" applyFill="1" applyBorder="1" applyAlignment="1">
      <alignment horizontal="left" vertical="center" wrapText="1" indent="1"/>
    </xf>
    <xf numFmtId="0" fontId="18" fillId="0" borderId="0" xfId="0" applyFont="1" applyAlignment="1">
      <alignment vertical="top" wrapText="1"/>
    </xf>
    <xf numFmtId="0" fontId="18" fillId="6" borderId="0" xfId="13" applyFont="1" applyFill="1" applyBorder="1" applyAlignment="1">
      <alignment vertical="top" wrapText="1"/>
    </xf>
    <xf numFmtId="0" fontId="18" fillId="0" borderId="0" xfId="0" applyFont="1" applyAlignment="1">
      <alignment horizontal="center" vertical="center" wrapText="1" indent="1"/>
    </xf>
    <xf numFmtId="0" fontId="40" fillId="0" borderId="0" xfId="0" applyFont="1">
      <alignment vertical="top"/>
    </xf>
    <xf numFmtId="0" fontId="18" fillId="37" borderId="0" xfId="0" applyFont="1" applyFill="1" applyAlignment="1">
      <alignment horizontal="center" vertical="center" wrapText="1"/>
    </xf>
    <xf numFmtId="0" fontId="18" fillId="36" borderId="0" xfId="0" applyFont="1" applyFill="1" applyAlignment="1">
      <alignment horizontal="center" vertical="center" wrapText="1"/>
    </xf>
    <xf numFmtId="0" fontId="18" fillId="6" borderId="0" xfId="13" applyFont="1" applyFill="1" applyBorder="1" applyAlignment="1">
      <alignment horizontal="center" vertical="center" wrapText="1"/>
    </xf>
    <xf numFmtId="0" fontId="18" fillId="38" borderId="0" xfId="13" applyFont="1" applyFill="1" applyBorder="1" applyAlignment="1">
      <alignment horizontal="center" vertical="center" wrapText="1"/>
    </xf>
    <xf numFmtId="168" fontId="16" fillId="6" borderId="0" xfId="12" applyFont="1" applyFill="1" applyAlignment="1">
      <alignment horizontal="left" vertical="center" indent="1"/>
    </xf>
    <xf numFmtId="0" fontId="18" fillId="6" borderId="0" xfId="0" applyFont="1" applyFill="1" applyAlignment="1">
      <alignment horizontal="left" vertical="top" wrapText="1" indent="1"/>
    </xf>
    <xf numFmtId="0" fontId="18" fillId="6" borderId="0" xfId="13" applyFont="1" applyFill="1" applyBorder="1" applyAlignment="1">
      <alignment horizontal="center" vertical="top" wrapText="1"/>
    </xf>
    <xf numFmtId="0" fontId="18" fillId="6" borderId="0" xfId="0" applyFont="1" applyFill="1" applyAlignment="1">
      <alignment horizontal="center" vertical="center" wrapText="1" indent="1"/>
    </xf>
    <xf numFmtId="0" fontId="39" fillId="0" borderId="0" xfId="0" applyFont="1" applyAlignment="1">
      <alignment horizontal="center" vertical="center" wrapText="1"/>
    </xf>
    <xf numFmtId="168" fontId="16" fillId="39" borderId="0" xfId="13" applyNumberFormat="1" applyFont="1" applyFill="1" applyBorder="1" applyAlignment="1">
      <alignment horizontal="left" vertical="center" wrapText="1" indent="1"/>
    </xf>
    <xf numFmtId="168" fontId="16" fillId="40" borderId="18" xfId="13" applyNumberFormat="1" applyFont="1" applyFill="1" applyBorder="1" applyAlignment="1">
      <alignment horizontal="center" vertical="center" wrapText="1"/>
    </xf>
    <xf numFmtId="0" fontId="41" fillId="0" borderId="0" xfId="0" applyFont="1" applyAlignment="1">
      <alignment vertical="center" wrapText="1"/>
    </xf>
    <xf numFmtId="0" fontId="18" fillId="38" borderId="0" xfId="0" applyFont="1" applyFill="1" applyAlignment="1">
      <alignment vertical="center" wrapText="1"/>
    </xf>
    <xf numFmtId="0" fontId="18" fillId="0" borderId="0" xfId="0" applyFont="1" applyAlignment="1">
      <alignment vertical="center" wrapText="1"/>
    </xf>
    <xf numFmtId="0" fontId="18" fillId="41" borderId="0" xfId="13" applyFont="1" applyFill="1" applyBorder="1" applyAlignment="1">
      <alignment horizontal="left" vertical="top" wrapText="1" indent="1"/>
    </xf>
    <xf numFmtId="0" fontId="21" fillId="0" borderId="0" xfId="5" applyFont="1" applyFill="1" applyBorder="1">
      <alignment vertical="center"/>
    </xf>
    <xf numFmtId="0" fontId="14" fillId="6" borderId="0" xfId="11" applyFont="1" applyFill="1" applyBorder="1" applyAlignment="1">
      <alignment horizontal="left" vertical="center" wrapText="1" indent="1"/>
    </xf>
    <xf numFmtId="0" fontId="13" fillId="0" borderId="4" xfId="15" applyFont="1" applyFill="1" applyBorder="1" applyAlignment="1">
      <alignment horizontal="center" vertical="top"/>
    </xf>
    <xf numFmtId="0" fontId="18" fillId="6" borderId="0" xfId="11" applyFont="1" applyFill="1" applyBorder="1">
      <alignment horizontal="left" vertical="top" wrapText="1" indent="1"/>
    </xf>
    <xf numFmtId="0" fontId="20" fillId="0" borderId="0" xfId="5" applyFont="1" applyFill="1" applyBorder="1">
      <alignment vertical="center"/>
    </xf>
    <xf numFmtId="0" fontId="18" fillId="37" borderId="0" xfId="13" applyFont="1" applyFill="1" applyBorder="1" applyAlignment="1">
      <alignment horizontal="center" vertical="center" wrapText="1"/>
    </xf>
    <xf numFmtId="0" fontId="18" fillId="36" borderId="0" xfId="0" applyFont="1" applyFill="1" applyAlignment="1">
      <alignment horizontal="center" vertical="center" wrapText="1"/>
    </xf>
    <xf numFmtId="0" fontId="23" fillId="0" borderId="0" xfId="5" applyFont="1" applyFill="1" applyBorder="1">
      <alignment vertical="center"/>
    </xf>
    <xf numFmtId="0" fontId="18" fillId="6" borderId="0" xfId="13" applyFont="1" applyFill="1" applyBorder="1" applyAlignment="1">
      <alignment horizontal="center" vertical="center" wrapText="1"/>
    </xf>
    <xf numFmtId="0" fontId="39" fillId="0" borderId="0" xfId="0" applyFont="1" applyAlignment="1">
      <alignment horizontal="center" vertical="top" wrapText="1"/>
    </xf>
    <xf numFmtId="0" fontId="14" fillId="7" borderId="0" xfId="11" applyFont="1" applyFill="1" applyBorder="1" applyAlignment="1">
      <alignment horizontal="left" vertical="center" wrapText="1" indent="1"/>
    </xf>
    <xf numFmtId="0" fontId="18" fillId="7" borderId="0" xfId="11" applyFont="1" applyFill="1" applyBorder="1">
      <alignment horizontal="left" vertical="top" wrapText="1" indent="1"/>
    </xf>
    <xf numFmtId="0" fontId="18" fillId="38" borderId="0" xfId="13" applyFont="1" applyFill="1" applyBorder="1" applyAlignment="1">
      <alignment horizontal="center" vertical="center" wrapText="1"/>
    </xf>
    <xf numFmtId="0" fontId="22" fillId="0" borderId="0" xfId="5" applyFont="1" applyFill="1" applyBorder="1">
      <alignment vertical="center"/>
    </xf>
  </cellXfs>
  <cellStyles count="50">
    <cellStyle name="20% - Énfasis1" xfId="29" builtinId="30" customBuiltin="1"/>
    <cellStyle name="20% - Énfasis2" xfId="32" builtinId="34" customBuiltin="1"/>
    <cellStyle name="20% - Énfasis3" xfId="36" builtinId="38" customBuiltin="1"/>
    <cellStyle name="20% - Énfasis4" xfId="40" builtinId="42" customBuiltin="1"/>
    <cellStyle name="20% - Énfasis5" xfId="43" builtinId="46" customBuiltin="1"/>
    <cellStyle name="20% - Énfasis6" xfId="47" builtinId="50" customBuiltin="1"/>
    <cellStyle name="40% - Énfasis1" xfId="1" builtinId="31" customBuiltin="1"/>
    <cellStyle name="40% - Énfasis2" xfId="33" builtinId="35" customBuiltin="1"/>
    <cellStyle name="40% - Énfasis3" xfId="37" builtinId="39" customBuiltin="1"/>
    <cellStyle name="40% - Énfasis4" xfId="41" builtinId="43" customBuiltin="1"/>
    <cellStyle name="40% - Énfasis5" xfId="44" builtinId="47" customBuiltin="1"/>
    <cellStyle name="40% - Énfasis6" xfId="48" builtinId="51" customBuiltin="1"/>
    <cellStyle name="60% - Énfasis1" xfId="30" builtinId="32" customBuiltin="1"/>
    <cellStyle name="60% - Énfasis2" xfId="34" builtinId="36" customBuiltin="1"/>
    <cellStyle name="60% - Énfasis3" xfId="38" builtinId="40" customBuiltin="1"/>
    <cellStyle name="60% - Énfasis4" xfId="42" builtinId="44" customBuiltin="1"/>
    <cellStyle name="60% - Énfasis5" xfId="45" builtinId="48" customBuiltin="1"/>
    <cellStyle name="60% - Énfasis6" xfId="49" builtinId="52" customBuiltin="1"/>
    <cellStyle name="Bueno" xfId="17" builtinId="26" customBuiltin="1"/>
    <cellStyle name="Cálculo" xfId="22" builtinId="22" customBuiltin="1"/>
    <cellStyle name="Celda de comprobación" xfId="24" builtinId="23" customBuiltin="1"/>
    <cellStyle name="Celda vinculada" xfId="23" builtinId="24" customBuiltin="1"/>
    <cellStyle name="Con bandas" xfId="13" xr:uid="{00000000-0005-0000-0000-000003000000}"/>
    <cellStyle name="Día" xfId="12" xr:uid="{00000000-0005-0000-0000-000008000000}"/>
    <cellStyle name="Encabezado 1" xfId="2" builtinId="16" customBuiltin="1"/>
    <cellStyle name="Encabezado 4" xfId="11" builtinId="19" customBuiltin="1"/>
    <cellStyle name="Énfasis1" xfId="3" builtinId="29" customBuiltin="1"/>
    <cellStyle name="Énfasis2" xfId="31" builtinId="33" customBuiltin="1"/>
    <cellStyle name="Énfasis3" xfId="35" builtinId="37" customBuiltin="1"/>
    <cellStyle name="Énfasis4" xfId="39" builtinId="41" customBuiltin="1"/>
    <cellStyle name="Énfasis5" xfId="4" builtinId="45" customBuiltin="1"/>
    <cellStyle name="Énfasis6" xfId="46" builtinId="49" customBuiltin="1"/>
    <cellStyle name="Entrada" xfId="20" builtinId="20" customBuiltin="1"/>
    <cellStyle name="Entrada de configuración" xfId="14" xr:uid="{00000000-0005-0000-0000-00000F000000}"/>
    <cellStyle name="Incorrecto" xfId="18" builtinId="27" customBuiltin="1"/>
    <cellStyle name="Millares" xfId="6" builtinId="3" customBuiltin="1"/>
    <cellStyle name="Millares [0]" xfId="7" builtinId="6" customBuiltin="1"/>
    <cellStyle name="Moneda" xfId="8" builtinId="4" customBuiltin="1"/>
    <cellStyle name="Moneda [0]" xfId="9" builtinId="7" customBuiltin="1"/>
    <cellStyle name="Neutral" xfId="19" builtinId="28" customBuiltin="1"/>
    <cellStyle name="Normal" xfId="0" builtinId="0" customBuiltin="1"/>
    <cellStyle name="Notas" xfId="26" builtinId="10" customBuiltin="1"/>
    <cellStyle name="Porcentaje" xfId="10" builtinId="5" customBuiltin="1"/>
    <cellStyle name="Salida" xfId="21" builtinId="21" customBuiltin="1"/>
    <cellStyle name="Texto de advertencia" xfId="25" builtinId="11" customBuiltin="1"/>
    <cellStyle name="Texto explicativo" xfId="27" builtinId="53" customBuiltin="1"/>
    <cellStyle name="Título" xfId="5" builtinId="15" customBuiltin="1"/>
    <cellStyle name="Título 2" xfId="15" builtinId="17" customBuiltin="1"/>
    <cellStyle name="Título 3" xfId="16" builtinId="18" customBuiltin="1"/>
    <cellStyle name="Total" xfId="28" builtinId="25" customBuiltin="1"/>
  </cellStyles>
  <dxfs count="24">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mruColors>
      <color rgb="FF81E2EF"/>
      <color rgb="FFFDBFF1"/>
      <color rgb="FFFA5C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550334</xdr:colOff>
      <xdr:row>1</xdr:row>
      <xdr:rowOff>56444</xdr:rowOff>
    </xdr:from>
    <xdr:to>
      <xdr:col>11</xdr:col>
      <xdr:colOff>287867</xdr:colOff>
      <xdr:row>1</xdr:row>
      <xdr:rowOff>1072444</xdr:rowOff>
    </xdr:to>
    <xdr:pic>
      <xdr:nvPicPr>
        <xdr:cNvPr id="3" name="Imagen 2">
          <a:extLst>
            <a:ext uri="{FF2B5EF4-FFF2-40B4-BE49-F238E27FC236}">
              <a16:creationId xmlns:a16="http://schemas.microsoft.com/office/drawing/2014/main" id="{B255EA4F-4B65-9E7F-CF62-7AA09BB65028}"/>
            </a:ext>
          </a:extLst>
        </xdr:cNvPr>
        <xdr:cNvPicPr>
          <a:picLocks noChangeAspect="1"/>
        </xdr:cNvPicPr>
      </xdr:nvPicPr>
      <xdr:blipFill>
        <a:blip xmlns:r="http://schemas.openxmlformats.org/officeDocument/2006/relationships" r:embed="rId1"/>
        <a:stretch>
          <a:fillRect/>
        </a:stretch>
      </xdr:blipFill>
      <xdr:spPr>
        <a:xfrm>
          <a:off x="6942667" y="169333"/>
          <a:ext cx="6172200" cy="10160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11</xdr:col>
      <xdr:colOff>160867</xdr:colOff>
      <xdr:row>1</xdr:row>
      <xdr:rowOff>1016000</xdr:rowOff>
    </xdr:to>
    <xdr:pic>
      <xdr:nvPicPr>
        <xdr:cNvPr id="2" name="Imagen 1">
          <a:extLst>
            <a:ext uri="{FF2B5EF4-FFF2-40B4-BE49-F238E27FC236}">
              <a16:creationId xmlns:a16="http://schemas.microsoft.com/office/drawing/2014/main" id="{94EE1182-91D0-114C-87A5-0CC79EFB7E73}"/>
            </a:ext>
          </a:extLst>
        </xdr:cNvPr>
        <xdr:cNvPicPr>
          <a:picLocks noChangeAspect="1"/>
        </xdr:cNvPicPr>
      </xdr:nvPicPr>
      <xdr:blipFill>
        <a:blip xmlns:r="http://schemas.openxmlformats.org/officeDocument/2006/relationships" r:embed="rId1"/>
        <a:stretch>
          <a:fillRect/>
        </a:stretch>
      </xdr:blipFill>
      <xdr:spPr>
        <a:xfrm>
          <a:off x="6491111" y="112889"/>
          <a:ext cx="6172200" cy="1016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423333</xdr:colOff>
      <xdr:row>0</xdr:row>
      <xdr:rowOff>98778</xdr:rowOff>
    </xdr:from>
    <xdr:to>
      <xdr:col>10</xdr:col>
      <xdr:colOff>767645</xdr:colOff>
      <xdr:row>1</xdr:row>
      <xdr:rowOff>1001889</xdr:rowOff>
    </xdr:to>
    <xdr:pic>
      <xdr:nvPicPr>
        <xdr:cNvPr id="2" name="Imagen 1">
          <a:extLst>
            <a:ext uri="{FF2B5EF4-FFF2-40B4-BE49-F238E27FC236}">
              <a16:creationId xmlns:a16="http://schemas.microsoft.com/office/drawing/2014/main" id="{47FFF78E-E13A-EE40-9DBF-53634D10DF47}"/>
            </a:ext>
          </a:extLst>
        </xdr:cNvPr>
        <xdr:cNvPicPr>
          <a:picLocks noChangeAspect="1"/>
        </xdr:cNvPicPr>
      </xdr:nvPicPr>
      <xdr:blipFill>
        <a:blip xmlns:r="http://schemas.openxmlformats.org/officeDocument/2006/relationships" r:embed="rId1"/>
        <a:stretch>
          <a:fillRect/>
        </a:stretch>
      </xdr:blipFill>
      <xdr:spPr>
        <a:xfrm>
          <a:off x="6716889" y="98778"/>
          <a:ext cx="6172200" cy="10160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11</xdr:col>
      <xdr:colOff>330200</xdr:colOff>
      <xdr:row>1</xdr:row>
      <xdr:rowOff>1016000</xdr:rowOff>
    </xdr:to>
    <xdr:pic>
      <xdr:nvPicPr>
        <xdr:cNvPr id="2" name="Imagen 1">
          <a:extLst>
            <a:ext uri="{FF2B5EF4-FFF2-40B4-BE49-F238E27FC236}">
              <a16:creationId xmlns:a16="http://schemas.microsoft.com/office/drawing/2014/main" id="{7B9BA866-0DB9-824F-8CBD-ADA502CBFD0A}"/>
            </a:ext>
          </a:extLst>
        </xdr:cNvPr>
        <xdr:cNvPicPr>
          <a:picLocks noChangeAspect="1"/>
        </xdr:cNvPicPr>
      </xdr:nvPicPr>
      <xdr:blipFill>
        <a:blip xmlns:r="http://schemas.openxmlformats.org/officeDocument/2006/relationships" r:embed="rId1"/>
        <a:stretch>
          <a:fillRect/>
        </a:stretch>
      </xdr:blipFill>
      <xdr:spPr>
        <a:xfrm>
          <a:off x="6942667" y="112889"/>
          <a:ext cx="6172200" cy="1016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1354666</xdr:colOff>
      <xdr:row>0</xdr:row>
      <xdr:rowOff>70556</xdr:rowOff>
    </xdr:from>
    <xdr:to>
      <xdr:col>10</xdr:col>
      <xdr:colOff>457200</xdr:colOff>
      <xdr:row>1</xdr:row>
      <xdr:rowOff>973667</xdr:rowOff>
    </xdr:to>
    <xdr:pic>
      <xdr:nvPicPr>
        <xdr:cNvPr id="4" name="Imagen 3">
          <a:extLst>
            <a:ext uri="{FF2B5EF4-FFF2-40B4-BE49-F238E27FC236}">
              <a16:creationId xmlns:a16="http://schemas.microsoft.com/office/drawing/2014/main" id="{CB53BAB2-E994-BC48-9CA9-F975EFD8E41A}"/>
            </a:ext>
          </a:extLst>
        </xdr:cNvPr>
        <xdr:cNvPicPr>
          <a:picLocks noChangeAspect="1"/>
        </xdr:cNvPicPr>
      </xdr:nvPicPr>
      <xdr:blipFill>
        <a:blip xmlns:r="http://schemas.openxmlformats.org/officeDocument/2006/relationships" r:embed="rId1"/>
        <a:stretch>
          <a:fillRect/>
        </a:stretch>
      </xdr:blipFill>
      <xdr:spPr>
        <a:xfrm>
          <a:off x="7408333" y="70556"/>
          <a:ext cx="6172200" cy="1016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11</xdr:col>
      <xdr:colOff>160867</xdr:colOff>
      <xdr:row>1</xdr:row>
      <xdr:rowOff>1016000</xdr:rowOff>
    </xdr:to>
    <xdr:pic>
      <xdr:nvPicPr>
        <xdr:cNvPr id="2" name="Imagen 1">
          <a:extLst>
            <a:ext uri="{FF2B5EF4-FFF2-40B4-BE49-F238E27FC236}">
              <a16:creationId xmlns:a16="http://schemas.microsoft.com/office/drawing/2014/main" id="{12A8B5BC-66AD-974B-BCB8-BBCCECC9373E}"/>
            </a:ext>
          </a:extLst>
        </xdr:cNvPr>
        <xdr:cNvPicPr>
          <a:picLocks noChangeAspect="1"/>
        </xdr:cNvPicPr>
      </xdr:nvPicPr>
      <xdr:blipFill>
        <a:blip xmlns:r="http://schemas.openxmlformats.org/officeDocument/2006/relationships" r:embed="rId1"/>
        <a:stretch>
          <a:fillRect/>
        </a:stretch>
      </xdr:blipFill>
      <xdr:spPr>
        <a:xfrm>
          <a:off x="8015111" y="112889"/>
          <a:ext cx="6172200" cy="1016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10</xdr:col>
      <xdr:colOff>485422</xdr:colOff>
      <xdr:row>1</xdr:row>
      <xdr:rowOff>1016000</xdr:rowOff>
    </xdr:to>
    <xdr:pic>
      <xdr:nvPicPr>
        <xdr:cNvPr id="2" name="Imagen 1">
          <a:extLst>
            <a:ext uri="{FF2B5EF4-FFF2-40B4-BE49-F238E27FC236}">
              <a16:creationId xmlns:a16="http://schemas.microsoft.com/office/drawing/2014/main" id="{FB3C245D-120B-0942-B398-FB35A3C8ADD2}"/>
            </a:ext>
          </a:extLst>
        </xdr:cNvPr>
        <xdr:cNvPicPr>
          <a:picLocks noChangeAspect="1"/>
        </xdr:cNvPicPr>
      </xdr:nvPicPr>
      <xdr:blipFill>
        <a:blip xmlns:r="http://schemas.openxmlformats.org/officeDocument/2006/relationships" r:embed="rId1"/>
        <a:stretch>
          <a:fillRect/>
        </a:stretch>
      </xdr:blipFill>
      <xdr:spPr>
        <a:xfrm>
          <a:off x="8128000" y="112889"/>
          <a:ext cx="6172200" cy="1016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11</xdr:col>
      <xdr:colOff>160866</xdr:colOff>
      <xdr:row>1</xdr:row>
      <xdr:rowOff>1016000</xdr:rowOff>
    </xdr:to>
    <xdr:pic>
      <xdr:nvPicPr>
        <xdr:cNvPr id="2" name="Imagen 1">
          <a:extLst>
            <a:ext uri="{FF2B5EF4-FFF2-40B4-BE49-F238E27FC236}">
              <a16:creationId xmlns:a16="http://schemas.microsoft.com/office/drawing/2014/main" id="{934DCC68-FB60-D94A-83F0-C594706EB606}"/>
            </a:ext>
          </a:extLst>
        </xdr:cNvPr>
        <xdr:cNvPicPr>
          <a:picLocks noChangeAspect="1"/>
        </xdr:cNvPicPr>
      </xdr:nvPicPr>
      <xdr:blipFill>
        <a:blip xmlns:r="http://schemas.openxmlformats.org/officeDocument/2006/relationships" r:embed="rId1"/>
        <a:stretch>
          <a:fillRect/>
        </a:stretch>
      </xdr:blipFill>
      <xdr:spPr>
        <a:xfrm>
          <a:off x="6900333" y="112889"/>
          <a:ext cx="6172200" cy="10160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11</xdr:col>
      <xdr:colOff>160867</xdr:colOff>
      <xdr:row>1</xdr:row>
      <xdr:rowOff>1016000</xdr:rowOff>
    </xdr:to>
    <xdr:pic>
      <xdr:nvPicPr>
        <xdr:cNvPr id="2" name="Imagen 1">
          <a:extLst>
            <a:ext uri="{FF2B5EF4-FFF2-40B4-BE49-F238E27FC236}">
              <a16:creationId xmlns:a16="http://schemas.microsoft.com/office/drawing/2014/main" id="{B2A54768-F824-424D-A95F-8AA85EFEB5FF}"/>
            </a:ext>
          </a:extLst>
        </xdr:cNvPr>
        <xdr:cNvPicPr>
          <a:picLocks noChangeAspect="1"/>
        </xdr:cNvPicPr>
      </xdr:nvPicPr>
      <xdr:blipFill>
        <a:blip xmlns:r="http://schemas.openxmlformats.org/officeDocument/2006/relationships" r:embed="rId1"/>
        <a:stretch>
          <a:fillRect/>
        </a:stretch>
      </xdr:blipFill>
      <xdr:spPr>
        <a:xfrm>
          <a:off x="7182556" y="112889"/>
          <a:ext cx="6172200" cy="10160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11</xdr:col>
      <xdr:colOff>160867</xdr:colOff>
      <xdr:row>1</xdr:row>
      <xdr:rowOff>1016000</xdr:rowOff>
    </xdr:to>
    <xdr:pic>
      <xdr:nvPicPr>
        <xdr:cNvPr id="2" name="Imagen 1">
          <a:extLst>
            <a:ext uri="{FF2B5EF4-FFF2-40B4-BE49-F238E27FC236}">
              <a16:creationId xmlns:a16="http://schemas.microsoft.com/office/drawing/2014/main" id="{D0CFFD79-89D8-5E4D-9030-0145A91F0710}"/>
            </a:ext>
          </a:extLst>
        </xdr:cNvPr>
        <xdr:cNvPicPr>
          <a:picLocks noChangeAspect="1"/>
        </xdr:cNvPicPr>
      </xdr:nvPicPr>
      <xdr:blipFill>
        <a:blip xmlns:r="http://schemas.openxmlformats.org/officeDocument/2006/relationships" r:embed="rId1"/>
        <a:stretch>
          <a:fillRect/>
        </a:stretch>
      </xdr:blipFill>
      <xdr:spPr>
        <a:xfrm>
          <a:off x="6815667" y="112889"/>
          <a:ext cx="6172200" cy="1016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11</xdr:col>
      <xdr:colOff>160867</xdr:colOff>
      <xdr:row>1</xdr:row>
      <xdr:rowOff>1016000</xdr:rowOff>
    </xdr:to>
    <xdr:pic>
      <xdr:nvPicPr>
        <xdr:cNvPr id="2" name="Imagen 1">
          <a:extLst>
            <a:ext uri="{FF2B5EF4-FFF2-40B4-BE49-F238E27FC236}">
              <a16:creationId xmlns:a16="http://schemas.microsoft.com/office/drawing/2014/main" id="{72134F6B-81F6-CA48-8155-64355B195F52}"/>
            </a:ext>
          </a:extLst>
        </xdr:cNvPr>
        <xdr:cNvPicPr>
          <a:picLocks noChangeAspect="1"/>
        </xdr:cNvPicPr>
      </xdr:nvPicPr>
      <xdr:blipFill>
        <a:blip xmlns:r="http://schemas.openxmlformats.org/officeDocument/2006/relationships" r:embed="rId1"/>
        <a:stretch>
          <a:fillRect/>
        </a:stretch>
      </xdr:blipFill>
      <xdr:spPr>
        <a:xfrm>
          <a:off x="6477000" y="112889"/>
          <a:ext cx="6172200" cy="10160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11</xdr:col>
      <xdr:colOff>160867</xdr:colOff>
      <xdr:row>1</xdr:row>
      <xdr:rowOff>1016000</xdr:rowOff>
    </xdr:to>
    <xdr:pic>
      <xdr:nvPicPr>
        <xdr:cNvPr id="2" name="Imagen 1">
          <a:extLst>
            <a:ext uri="{FF2B5EF4-FFF2-40B4-BE49-F238E27FC236}">
              <a16:creationId xmlns:a16="http://schemas.microsoft.com/office/drawing/2014/main" id="{6BEDAC79-7094-7E49-96DB-B336571E6218}"/>
            </a:ext>
          </a:extLst>
        </xdr:cNvPr>
        <xdr:cNvPicPr>
          <a:picLocks noChangeAspect="1"/>
        </xdr:cNvPicPr>
      </xdr:nvPicPr>
      <xdr:blipFill>
        <a:blip xmlns:r="http://schemas.openxmlformats.org/officeDocument/2006/relationships" r:embed="rId1"/>
        <a:stretch>
          <a:fillRect/>
        </a:stretch>
      </xdr:blipFill>
      <xdr:spPr>
        <a:xfrm>
          <a:off x="6956778" y="112889"/>
          <a:ext cx="6172200" cy="1016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ustom 5">
      <a:majorFont>
        <a:latin typeface="Cambria"/>
        <a:ea typeface=""/>
        <a:cs typeface=""/>
      </a:majorFont>
      <a:minorFont>
        <a:latin typeface="Lucida Br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tint="0.59999389629810485"/>
    <pageSetUpPr autoPageBreaks="0" fitToPage="1"/>
  </sheetPr>
  <dimension ref="A1:L21"/>
  <sheetViews>
    <sheetView showGridLines="0" zoomScale="90" zoomScaleNormal="90" workbookViewId="0">
      <selection activeCell="B12" sqref="B12:E12"/>
    </sheetView>
  </sheetViews>
  <sheetFormatPr baseColWidth="10" defaultColWidth="8.85546875" defaultRowHeight="14"/>
  <cols>
    <col min="1" max="1" width="1.7109375" style="1" customWidth="1"/>
    <col min="2" max="2" width="15.42578125" style="1" customWidth="1"/>
    <col min="3" max="3" width="16" style="1" customWidth="1"/>
    <col min="4" max="4" width="20" style="1" customWidth="1"/>
    <col min="5" max="5" width="18.7109375" style="1" customWidth="1"/>
    <col min="6" max="8" width="15.42578125" style="1" customWidth="1"/>
    <col min="9" max="9" width="1.7109375" style="1" customWidth="1"/>
    <col min="10" max="10" width="8.7109375" style="1" customWidth="1"/>
    <col min="11" max="12" width="15.7109375" style="1" customWidth="1"/>
    <col min="13" max="13" width="1.7109375" style="1" customWidth="1"/>
    <col min="14" max="16384" width="8.85546875" style="1"/>
  </cols>
  <sheetData>
    <row r="1" spans="1:12" ht="9" customHeight="1">
      <c r="I1" s="1" t="s">
        <v>0</v>
      </c>
    </row>
    <row r="2" spans="1:12" ht="100.5" customHeight="1">
      <c r="B2" s="40" t="str">
        <f>"Enero "&amp;CalendarYear</f>
        <v>Enero 2025</v>
      </c>
      <c r="C2" s="40"/>
      <c r="D2" s="40"/>
      <c r="E2" s="2"/>
      <c r="F2" s="2"/>
      <c r="G2" s="2"/>
      <c r="H2" s="3"/>
    </row>
    <row r="3" spans="1:12" s="4" customFormat="1" ht="19.5" customHeight="1" thickBot="1">
      <c r="A3" s="1"/>
      <c r="B3" s="14" t="str">
        <f>InicioDeLaSemana</f>
        <v>lunes</v>
      </c>
      <c r="C3" s="14" t="str">
        <f>TEXT(C4,"dddd")</f>
        <v>martes</v>
      </c>
      <c r="D3" s="14" t="str">
        <f t="shared" ref="D3:H3" si="0">TEXT(D4,"dddd")</f>
        <v>miércoles</v>
      </c>
      <c r="E3" s="14" t="str">
        <f t="shared" si="0"/>
        <v>jueves</v>
      </c>
      <c r="F3" s="14" t="str">
        <f t="shared" si="0"/>
        <v>viernes</v>
      </c>
      <c r="G3" s="14" t="str">
        <f t="shared" si="0"/>
        <v>sábado</v>
      </c>
      <c r="H3" s="14" t="str">
        <f t="shared" si="0"/>
        <v>domingo</v>
      </c>
      <c r="K3" s="42" t="s">
        <v>1</v>
      </c>
      <c r="L3" s="42"/>
    </row>
    <row r="4" spans="1:12" s="6" customFormat="1" ht="19.5" customHeight="1">
      <c r="B4" s="18">
        <f t="array" ref="B4:H4">DaysAndWeeks+DATE(CalendarYear,1,1)-WEEKDAY(DATE(CalendarYear,1,1),(InicioDeLaSemana="lunes")+1)+1</f>
        <v>45656</v>
      </c>
      <c r="C4" s="18">
        <v>45657</v>
      </c>
      <c r="D4" s="18">
        <v>45658</v>
      </c>
      <c r="E4" s="18">
        <v>45659</v>
      </c>
      <c r="F4" s="18">
        <v>45660</v>
      </c>
      <c r="G4" s="18">
        <v>45661</v>
      </c>
      <c r="H4" s="18">
        <v>45662</v>
      </c>
      <c r="K4" s="10" t="s">
        <v>2</v>
      </c>
      <c r="L4" s="11" t="s">
        <v>3</v>
      </c>
    </row>
    <row r="5" spans="1:12" s="5" customFormat="1" ht="48" customHeight="1">
      <c r="K5" s="8">
        <v>2025</v>
      </c>
      <c r="L5" s="9" t="s">
        <v>4</v>
      </c>
    </row>
    <row r="6" spans="1:12" s="6" customFormat="1" ht="19.5" customHeight="1">
      <c r="B6" s="19">
        <f t="array" ref="B6:H6">DaysAndWeeks+DATE(CalendarYear,1,1)-WEEKDAY(DATE(CalendarYear,1,1),(InicioDeLaSemana="lunes")+1)+8</f>
        <v>45663</v>
      </c>
      <c r="C6" s="19">
        <v>45664</v>
      </c>
      <c r="D6" s="19">
        <v>45665</v>
      </c>
      <c r="E6" s="19">
        <v>45666</v>
      </c>
      <c r="F6" s="19">
        <v>45667</v>
      </c>
      <c r="G6" s="19">
        <v>45668</v>
      </c>
      <c r="H6" s="19">
        <v>45669</v>
      </c>
    </row>
    <row r="7" spans="1:12" s="5" customFormat="1" ht="65.25" customHeight="1">
      <c r="B7" s="7"/>
      <c r="C7" s="7"/>
      <c r="D7" s="7"/>
      <c r="E7" s="7"/>
      <c r="F7" s="7"/>
      <c r="G7" s="7"/>
      <c r="H7" s="7"/>
    </row>
    <row r="8" spans="1:12" s="6" customFormat="1" ht="19.5" customHeight="1">
      <c r="B8" s="18">
        <f t="array" ref="B8:H8">DaysAndWeeks+DATE(CalendarYear,1,1)-WEEKDAY(DATE(CalendarYear,1,1),(InicioDeLaSemana="lunes")+1)+15</f>
        <v>45670</v>
      </c>
      <c r="C8" s="18">
        <v>45671</v>
      </c>
      <c r="D8" s="18">
        <v>45672</v>
      </c>
      <c r="E8" s="18">
        <v>45673</v>
      </c>
      <c r="F8" s="18">
        <v>45674</v>
      </c>
      <c r="G8" s="18">
        <v>45675</v>
      </c>
      <c r="H8" s="18">
        <v>45676</v>
      </c>
    </row>
    <row r="9" spans="1:12" s="5" customFormat="1" ht="59.25" customHeight="1"/>
    <row r="10" spans="1:12" s="6" customFormat="1" ht="19.5" customHeight="1">
      <c r="B10" s="19">
        <f t="array" ref="B10:H10">DaysAndWeeks+DATE(CalendarYear,1,1)-WEEKDAY(DATE(CalendarYear,1,1),(InicioDeLaSemana="lunes")+1)+22</f>
        <v>45677</v>
      </c>
      <c r="C10" s="19">
        <v>45678</v>
      </c>
      <c r="D10" s="19">
        <v>45679</v>
      </c>
      <c r="E10" s="19">
        <v>45680</v>
      </c>
      <c r="F10" s="19">
        <v>45681</v>
      </c>
      <c r="G10" s="19">
        <v>45682</v>
      </c>
      <c r="H10" s="19">
        <v>45683</v>
      </c>
    </row>
    <row r="11" spans="1:12" s="5" customFormat="1" ht="62.25" customHeight="1">
      <c r="B11" s="7"/>
      <c r="C11" s="7"/>
      <c r="D11" s="7"/>
      <c r="E11" s="7"/>
      <c r="F11" s="7"/>
      <c r="G11" s="7"/>
      <c r="H11" s="7"/>
    </row>
    <row r="12" spans="1:12" s="6" customFormat="1" ht="19.5" customHeight="1">
      <c r="B12" s="29">
        <f t="array" ref="B12:H12">DaysAndWeeks+DATE(CalendarYear,1,1)-WEEKDAY(DATE(CalendarYear,1,1),(InicioDeLaSemana="lunes")+1)+29</f>
        <v>45684</v>
      </c>
      <c r="C12" s="29">
        <v>45685</v>
      </c>
      <c r="D12" s="29">
        <v>45686</v>
      </c>
      <c r="E12" s="29">
        <v>45687</v>
      </c>
      <c r="F12" s="18">
        <v>45688</v>
      </c>
      <c r="G12" s="18">
        <v>45689</v>
      </c>
      <c r="H12" s="18">
        <v>45690</v>
      </c>
    </row>
    <row r="13" spans="1:12" s="5" customFormat="1" ht="114" customHeight="1"/>
    <row r="14" spans="1:12" s="6" customFormat="1" ht="19.5" customHeight="1">
      <c r="B14" s="19">
        <f t="array" ref="B14:C14">DaysAndWeeks+DATE(CalendarYear,1,1)-WEEKDAY(DATE(CalendarYear,1,1),(InicioDeLaSemana="lunes")+1)+36</f>
        <v>45691</v>
      </c>
      <c r="C14" s="19">
        <v>45692</v>
      </c>
      <c r="D14" s="41" t="s">
        <v>5</v>
      </c>
      <c r="E14" s="41"/>
      <c r="F14" s="41"/>
      <c r="G14" s="41"/>
      <c r="H14" s="41"/>
    </row>
    <row r="15" spans="1:12" s="5" customFormat="1" ht="48" customHeight="1">
      <c r="B15" s="7"/>
      <c r="C15" s="7"/>
      <c r="D15" s="7"/>
      <c r="E15" s="7"/>
      <c r="F15" s="7"/>
      <c r="G15" s="7"/>
      <c r="H15" s="7"/>
    </row>
    <row r="17" spans="2:2">
      <c r="B17" s="24"/>
    </row>
    <row r="18" spans="2:2">
      <c r="B18" s="24"/>
    </row>
    <row r="19" spans="2:2">
      <c r="B19" s="24"/>
    </row>
    <row r="20" spans="2:2">
      <c r="B20" s="24"/>
    </row>
    <row r="21" spans="2:2">
      <c r="B21" s="24"/>
    </row>
  </sheetData>
  <mergeCells count="3">
    <mergeCell ref="B2:D2"/>
    <mergeCell ref="D14:H14"/>
    <mergeCell ref="K3:L3"/>
  </mergeCells>
  <phoneticPr fontId="2" type="noConversion"/>
  <conditionalFormatting sqref="B4:G4">
    <cfRule type="expression" dxfId="23" priority="23">
      <formula>DAY(B4)&gt;8</formula>
    </cfRule>
  </conditionalFormatting>
  <conditionalFormatting sqref="B12:H12 B14:C14">
    <cfRule type="expression" dxfId="22" priority="24">
      <formula>AND(DAY(B12)&gt;=1,DAY(B12)&lt;=15)</formula>
    </cfRule>
  </conditionalFormatting>
  <dataValidations count="12">
    <dataValidation type="list" errorStyle="warning" allowBlank="1" showInputMessage="1" showErrorMessage="1" error="Seleccione un día de la lista. Seleccione Cancelar y, después, presione ALT + Flecha abajo para seleccionar el día de la lista desplegable" prompt="Seleccione el día de inicio de la semana en esta celda. Presione ALT + Flecha abajo para abrir la lista desplegable, presione Flecha abajo y después ENTRAR para realizar la selección" sqref="L5" xr:uid="{00000000-0002-0000-0000-000000000000}">
      <formula1>"domingo, lunes"</formula1>
    </dataValidation>
    <dataValidation allowBlank="1" showInputMessage="1" showErrorMessage="1" prompt="Cree un calendario de un mes personalizado en este libro. Personalice el año y el día de inicio de la semana para todos los meses de esta hoja de cálculo de enero. Cada mes se encuentra en una hoja de cálculo independiente." sqref="A1" xr:uid="{00000000-0002-0000-0000-000001000000}"/>
    <dataValidation allowBlank="1" showInputMessage="1" showErrorMessage="1" prompt="Escriba el año en la celda inferior." sqref="K4" xr:uid="{00000000-0002-0000-0000-000002000000}"/>
    <dataValidation allowBlank="1" showInputMessage="1" showErrorMessage="1" prompt="Seleccione el día de inicio de la semana en la celda inferior." sqref="L4" xr:uid="{00000000-0002-0000-0000-000003000000}"/>
    <dataValidation allowBlank="1" showInputMessage="1" showErrorMessage="1" prompt="Escriba el año en esta celda" sqref="K5" xr:uid="{00000000-0002-0000-0000-000004000000}"/>
    <dataValidation allowBlank="1" showInputMessage="1" showErrorMessage="1" prompt="Esta fila contiene los nombres de los días laborables de este calendario. Esta celda contiene el día de inicio de la semana. Para cambiar el día de inicio de la semana, escriba un nuevo día laborable en la celda L5, en esta hoja de cálculo." sqref="B3" xr:uid="{00000000-0002-0000-0000-000005000000}"/>
    <dataValidation allowBlank="1" showInputMessage="1" showErrorMessage="1" prompt="Esta fila y las filas 6, 8, 10, 12 y 14 contienen días naturales de la semana. Si esta celda no contiene el número 1, se trata de un día del mes anterior. Escriba notas en la celda D15." sqref="B4" xr:uid="{00000000-0002-0000-0000-000006000000}"/>
    <dataValidation allowBlank="1" showInputMessage="1" showErrorMessage="1" prompt="El año de esta celda se actualiza automáticamente según el año especificado en la celda K5. El calendario siguiente incluye fechas de los meses anterior y posterior con un sombreado de fuente más claro." sqref="B2:D2" xr:uid="{00000000-0002-0000-0000-000007000000}"/>
    <dataValidation allowBlank="1" showInputMessage="1" showErrorMessage="1" prompt="El día de la semana se determinará automáticamente" sqref="C3:H3" xr:uid="{00000000-0002-0000-0000-000008000000}"/>
    <dataValidation allowBlank="1" showInputMessage="1" showErrorMessage="1" prompt="Las celdas de esta fila y las filas 7, 9, 11, 13 y 15 son para escribir notas diarias relacionadas con el día natural de la celda anterior." sqref="B5" xr:uid="{00000000-0002-0000-0000-000009000000}"/>
    <dataValidation allowBlank="1" showInputMessage="1" prompt="Escriba las notas del mes en la celda inferior." sqref="D14:H14" xr:uid="{00000000-0002-0000-0000-00000B000000}"/>
    <dataValidation allowBlank="1" showInputMessage="1" showErrorMessage="1" prompt="Escriba el año y seleccione el día de inicio del calendario en las celdas siguientes. Estas celdas de configuración del calendario no se imprimirán." sqref="K3" xr:uid="{00000000-0002-0000-0000-00000C000000}"/>
  </dataValidations>
  <printOptions horizontalCentered="1"/>
  <pageMargins left="0.25" right="0.25" top="0.5" bottom="0.5" header="0.3" footer="0.3"/>
  <pageSetup paperSize="9" orientation="landscape" r:id="rId1"/>
  <headerFooter differentFirst="1"/>
  <drawing r:id="rId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5" tint="0.59999389629810485"/>
    <pageSetUpPr fitToPage="1"/>
  </sheetPr>
  <dimension ref="A1:I20"/>
  <sheetViews>
    <sheetView showGridLines="0" zoomScale="90" zoomScaleNormal="90" workbookViewId="0">
      <selection activeCell="C13" sqref="C13"/>
    </sheetView>
  </sheetViews>
  <sheetFormatPr baseColWidth="10" defaultColWidth="8.85546875" defaultRowHeight="14"/>
  <cols>
    <col min="1" max="1" width="1.7109375" style="1" customWidth="1"/>
    <col min="2" max="2" width="19" style="1" customWidth="1"/>
    <col min="3" max="3" width="16.5703125" style="1" customWidth="1"/>
    <col min="4" max="4" width="15.42578125" style="1" customWidth="1"/>
    <col min="5" max="5" width="20.28515625" style="1" customWidth="1"/>
    <col min="6" max="8" width="15.42578125" style="1" customWidth="1"/>
    <col min="9" max="9" width="1.7109375" style="1" customWidth="1"/>
    <col min="10" max="10" width="10.7109375" style="12" customWidth="1"/>
    <col min="11" max="16384" width="8.85546875" style="12"/>
  </cols>
  <sheetData>
    <row r="1" spans="1:9" s="1" customFormat="1" ht="9" customHeight="1">
      <c r="I1" s="1" t="s">
        <v>0</v>
      </c>
    </row>
    <row r="2" spans="1:9" s="1" customFormat="1" ht="100.5" customHeight="1">
      <c r="B2" s="53" t="str">
        <f>"Octubre "&amp;CalendarYear</f>
        <v>Octubre 2025</v>
      </c>
      <c r="C2" s="53"/>
      <c r="D2" s="53"/>
      <c r="E2" s="2"/>
      <c r="F2" s="2"/>
      <c r="G2" s="2"/>
      <c r="H2" s="3"/>
    </row>
    <row r="3" spans="1:9" s="4" customFormat="1" ht="19.5" customHeight="1" thickBot="1">
      <c r="A3" s="1"/>
      <c r="B3" s="17" t="str">
        <f>InicioDeLaSemana</f>
        <v>lunes</v>
      </c>
      <c r="C3" s="17" t="str">
        <f t="shared" ref="C3:H3" si="0">TEXT(C4,"dddd")</f>
        <v>martes</v>
      </c>
      <c r="D3" s="17" t="str">
        <f t="shared" si="0"/>
        <v>miércoles</v>
      </c>
      <c r="E3" s="17" t="str">
        <f t="shared" si="0"/>
        <v>jueves</v>
      </c>
      <c r="F3" s="17" t="str">
        <f t="shared" si="0"/>
        <v>viernes</v>
      </c>
      <c r="G3" s="17" t="str">
        <f t="shared" si="0"/>
        <v>sábado</v>
      </c>
      <c r="H3" s="17" t="str">
        <f t="shared" si="0"/>
        <v>domingo</v>
      </c>
    </row>
    <row r="4" spans="1:9" s="6" customFormat="1" ht="19.5" customHeight="1">
      <c r="B4" s="18">
        <f t="array" ref="B4:H4">DaysAndWeeks+DATE(CalendarYear,10,1)-WEEKDAY(DATE(CalendarYear,10,1),(InicioDeLaSemana="lunes")+1)+1</f>
        <v>45929</v>
      </c>
      <c r="C4" s="18">
        <v>45930</v>
      </c>
      <c r="D4" s="18">
        <v>45931</v>
      </c>
      <c r="E4" s="18">
        <v>45932</v>
      </c>
      <c r="F4" s="18">
        <v>45933</v>
      </c>
      <c r="G4" s="18">
        <v>45934</v>
      </c>
      <c r="H4" s="18">
        <v>45935</v>
      </c>
    </row>
    <row r="5" spans="1:9" s="5" customFormat="1" ht="48" customHeight="1"/>
    <row r="6" spans="1:9" s="6" customFormat="1" ht="19.5" customHeight="1">
      <c r="B6" s="19">
        <f t="array" ref="B6:H6">DaysAndWeeks+DATE(CalendarYear,10,1)-WEEKDAY(DATE(CalendarYear,10,1),(InicioDeLaSemana="lunes")+1)+8</f>
        <v>45936</v>
      </c>
      <c r="C6" s="19">
        <v>45937</v>
      </c>
      <c r="D6" s="19">
        <v>45938</v>
      </c>
      <c r="E6" s="19">
        <v>45939</v>
      </c>
      <c r="F6" s="19">
        <v>45940</v>
      </c>
      <c r="G6" s="19">
        <v>45941</v>
      </c>
      <c r="H6" s="19">
        <v>45942</v>
      </c>
    </row>
    <row r="7" spans="1:9" s="5" customFormat="1" ht="71.25" customHeight="1">
      <c r="B7" s="7"/>
      <c r="C7" s="7"/>
      <c r="D7" s="7"/>
      <c r="E7" s="7"/>
      <c r="F7" s="7"/>
      <c r="G7" s="7"/>
      <c r="H7" s="7"/>
    </row>
    <row r="8" spans="1:9" s="6" customFormat="1" ht="19.5" customHeight="1">
      <c r="B8" s="18">
        <f t="array" ref="B8:H8">DaysAndWeeks+DATE(CalendarYear,10,1)-WEEKDAY(DATE(CalendarYear,10,1),(InicioDeLaSemana="lunes")+1)+15</f>
        <v>45943</v>
      </c>
      <c r="C8" s="18">
        <v>45944</v>
      </c>
      <c r="D8" s="18">
        <v>45945</v>
      </c>
      <c r="E8" s="18">
        <v>45946</v>
      </c>
      <c r="F8" s="18">
        <v>45947</v>
      </c>
      <c r="G8" s="18">
        <v>45948</v>
      </c>
      <c r="H8" s="18">
        <v>45949</v>
      </c>
    </row>
    <row r="9" spans="1:9" s="5" customFormat="1" ht="99.75" customHeight="1"/>
    <row r="10" spans="1:9" s="6" customFormat="1" ht="19.5" customHeight="1">
      <c r="B10" s="19">
        <f t="array" ref="B10:H10">DaysAndWeeks+DATE(CalendarYear,10,1)-WEEKDAY(DATE(CalendarYear,10,1),(InicioDeLaSemana="lunes")+1)+22</f>
        <v>45950</v>
      </c>
      <c r="C10" s="19">
        <v>45951</v>
      </c>
      <c r="D10" s="19">
        <v>45952</v>
      </c>
      <c r="E10" s="19">
        <v>45953</v>
      </c>
      <c r="F10" s="19">
        <v>45954</v>
      </c>
      <c r="G10" s="19">
        <v>45955</v>
      </c>
      <c r="H10" s="19">
        <v>45956</v>
      </c>
    </row>
    <row r="11" spans="1:9" s="5" customFormat="1" ht="48" customHeight="1">
      <c r="B11" s="7"/>
      <c r="C11" s="7"/>
      <c r="D11" s="7"/>
      <c r="E11" s="7"/>
      <c r="F11" s="7"/>
      <c r="G11" s="7"/>
      <c r="H11" s="7"/>
    </row>
    <row r="12" spans="1:9" s="6" customFormat="1" ht="19.5" customHeight="1">
      <c r="B12" s="18">
        <f t="array" ref="B12:H12">DaysAndWeeks+DATE(CalendarYear,10,1)-WEEKDAY(DATE(CalendarYear,10,1),(InicioDeLaSemana="lunes")+1)+29</f>
        <v>45957</v>
      </c>
      <c r="C12" s="18">
        <v>45958</v>
      </c>
      <c r="D12" s="18">
        <v>45959</v>
      </c>
      <c r="E12" s="18">
        <v>45960</v>
      </c>
      <c r="F12" s="18">
        <v>45961</v>
      </c>
      <c r="G12" s="18">
        <v>45962</v>
      </c>
      <c r="H12" s="18">
        <v>45963</v>
      </c>
    </row>
    <row r="13" spans="1:9" s="5" customFormat="1" ht="66.75" customHeight="1">
      <c r="C13" s="35" t="s">
        <v>20</v>
      </c>
      <c r="H13" s="23"/>
    </row>
    <row r="14" spans="1:9" s="6" customFormat="1" ht="19.5" customHeight="1">
      <c r="B14" s="19">
        <f t="array" ref="B14:C14">DaysAndWeeks+DATE(CalendarYear,10,1)-WEEKDAY(DATE(CalendarYear,10,1),(InicioDeLaSemana="lunes")+1)+36</f>
        <v>45964</v>
      </c>
      <c r="C14" s="19">
        <v>45965</v>
      </c>
      <c r="D14" s="41" t="s">
        <v>5</v>
      </c>
      <c r="E14" s="41"/>
      <c r="F14" s="41"/>
      <c r="G14" s="41"/>
      <c r="H14" s="41"/>
    </row>
    <row r="15" spans="1:9" s="5" customFormat="1" ht="48" customHeight="1">
      <c r="B15" s="7"/>
      <c r="C15" s="7"/>
      <c r="D15" s="43"/>
      <c r="E15" s="43"/>
      <c r="F15" s="43"/>
      <c r="G15" s="43"/>
      <c r="H15" s="43"/>
    </row>
    <row r="16" spans="1:9">
      <c r="B16" s="24"/>
    </row>
    <row r="17" spans="2:2">
      <c r="B17" s="24"/>
    </row>
    <row r="18" spans="2:2">
      <c r="B18" s="24"/>
    </row>
    <row r="19" spans="2:2">
      <c r="B19" s="24"/>
    </row>
    <row r="20" spans="2:2">
      <c r="B20" s="24"/>
    </row>
  </sheetData>
  <mergeCells count="3">
    <mergeCell ref="B2:D2"/>
    <mergeCell ref="D14:H14"/>
    <mergeCell ref="D15:H15"/>
  </mergeCells>
  <conditionalFormatting sqref="B4:G4">
    <cfRule type="expression" dxfId="5" priority="1">
      <formula>DAY(B4)&gt;8</formula>
    </cfRule>
  </conditionalFormatting>
  <conditionalFormatting sqref="B12:H12 B14:C14">
    <cfRule type="expression" dxfId="4" priority="2">
      <formula>AND(DAY(B12)&gt;=1,DAY(B12)&lt;=15)</formula>
    </cfRule>
  </conditionalFormatting>
  <dataValidations count="8">
    <dataValidation allowBlank="1" showInputMessage="1" showErrorMessage="1" prompt="El día de la semana se determinará automáticamente" sqref="C3:H3" xr:uid="{00000000-0002-0000-0900-000000000000}"/>
    <dataValidation allowBlank="1" showInputMessage="1" showErrorMessage="1" prompt="Calendario del mes de octubre" sqref="A1" xr:uid="{00000000-0002-0000-0900-000001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2:D2" xr:uid="{00000000-0002-0000-0900-000002000000}"/>
    <dataValidation allowBlank="1" showInputMessage="1" showErrorMessage="1" prompt="Esta fila contiene los nombres de los días laborables de este calendario. Esta celda contiene el día de inicio de la semana. Para cambiar el día de inicio, escriba un nuevo día laborable en la celda L5 de la hoja de cálculo Enero" sqref="B3" xr:uid="{00000000-0002-0000-0900-000003000000}"/>
    <dataValidation allowBlank="1" showInputMessage="1" prompt="Escriba las notas del mes en la celda inferior." sqref="D14:H14" xr:uid="{00000000-0002-0000-0900-000004000000}"/>
    <dataValidation allowBlank="1" showInputMessage="1" prompt="Escriba las notas del mes en esta celda." sqref="D15:H15" xr:uid="{00000000-0002-0000-0900-000005000000}"/>
    <dataValidation allowBlank="1" showInputMessage="1" showErrorMessage="1" prompt="Las celdas de esta fila y las filas 7, 9, 11, 13 y 15 son para escribir notas diarias relacionadas con el día natural de la celda anterior." sqref="B5" xr:uid="{00000000-0002-0000-0900-000006000000}"/>
    <dataValidation allowBlank="1" showInputMessage="1" showErrorMessage="1" prompt="Esta fila y las filas 6, 8, 10, 12 y 14 contienen días naturales de la semana. Si esta celda no contiene el número 1, se trata de un día del mes anterior. Escriba notas en la celda D15." sqref="B4" xr:uid="{00000000-0002-0000-0900-000007000000}"/>
  </dataValidations>
  <printOptions horizontalCentered="1"/>
  <pageMargins left="0.25" right="0.25" top="0.5" bottom="0.5" header="0.3" footer="0.3"/>
  <pageSetup paperSize="9" orientation="landscape" r:id="rId1"/>
  <headerFooter differentFirst="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5" tint="0.59999389629810485"/>
    <pageSetUpPr fitToPage="1"/>
  </sheetPr>
  <dimension ref="A1:I20"/>
  <sheetViews>
    <sheetView showGridLines="0" topLeftCell="A2" zoomScale="90" zoomScaleNormal="90" workbookViewId="0">
      <selection activeCell="F13" sqref="F13"/>
    </sheetView>
  </sheetViews>
  <sheetFormatPr baseColWidth="10" defaultColWidth="8.85546875" defaultRowHeight="14"/>
  <cols>
    <col min="1" max="1" width="1.7109375" style="1" customWidth="1"/>
    <col min="2" max="2" width="19.140625" style="1" customWidth="1"/>
    <col min="3" max="3" width="19" style="1" customWidth="1"/>
    <col min="4" max="5" width="15.42578125" style="1" customWidth="1"/>
    <col min="6" max="6" width="22.28515625" style="1" customWidth="1"/>
    <col min="7" max="8" width="15.42578125" style="1" customWidth="1"/>
    <col min="9" max="9" width="1.7109375" style="1" customWidth="1"/>
    <col min="10" max="10" width="10.7109375" style="12" customWidth="1"/>
    <col min="11" max="16384" width="8.85546875" style="12"/>
  </cols>
  <sheetData>
    <row r="1" spans="1:9" s="1" customFormat="1" ht="9" customHeight="1">
      <c r="I1" s="1" t="s">
        <v>0</v>
      </c>
    </row>
    <row r="2" spans="1:9" s="1" customFormat="1" ht="100.5" customHeight="1">
      <c r="B2" s="53" t="str">
        <f>"Noviembre "&amp;CalendarYear</f>
        <v>Noviembre 2025</v>
      </c>
      <c r="C2" s="53"/>
      <c r="D2" s="53"/>
      <c r="E2" s="2"/>
      <c r="F2" s="2"/>
      <c r="G2" s="2"/>
      <c r="H2" s="3"/>
    </row>
    <row r="3" spans="1:9" s="4" customFormat="1" ht="19.5" customHeight="1" thickBot="1">
      <c r="A3" s="1"/>
      <c r="B3" s="17" t="str">
        <f>InicioDeLaSemana</f>
        <v>lunes</v>
      </c>
      <c r="C3" s="17" t="str">
        <f t="shared" ref="C3:H3" si="0">TEXT(C4,"dddd")</f>
        <v>martes</v>
      </c>
      <c r="D3" s="17" t="str">
        <f t="shared" si="0"/>
        <v>miércoles</v>
      </c>
      <c r="E3" s="17" t="str">
        <f t="shared" si="0"/>
        <v>jueves</v>
      </c>
      <c r="F3" s="17" t="str">
        <f t="shared" si="0"/>
        <v>viernes</v>
      </c>
      <c r="G3" s="17" t="str">
        <f t="shared" si="0"/>
        <v>sábado</v>
      </c>
      <c r="H3" s="17" t="str">
        <f t="shared" si="0"/>
        <v>domingo</v>
      </c>
    </row>
    <row r="4" spans="1:9" s="6" customFormat="1" ht="19.5" customHeight="1">
      <c r="B4" s="18">
        <f t="array" ref="B4:H4">DaysAndWeeks+DATE(CalendarYear,11,1)-WEEKDAY(DATE(CalendarYear,11,1),(InicioDeLaSemana="lunes")+1)+1</f>
        <v>45957</v>
      </c>
      <c r="C4" s="18">
        <v>45958</v>
      </c>
      <c r="D4" s="18">
        <v>45959</v>
      </c>
      <c r="E4" s="18">
        <v>45960</v>
      </c>
      <c r="F4" s="18">
        <v>45961</v>
      </c>
      <c r="G4" s="18">
        <v>45962</v>
      </c>
      <c r="H4" s="18">
        <v>45963</v>
      </c>
    </row>
    <row r="5" spans="1:9" s="5" customFormat="1" ht="48" customHeight="1"/>
    <row r="6" spans="1:9" s="6" customFormat="1" ht="19.5" customHeight="1">
      <c r="B6" s="19">
        <f t="array" ref="B6:H6">DaysAndWeeks+DATE(CalendarYear,11,1)-WEEKDAY(DATE(CalendarYear,11,1),(InicioDeLaSemana="lunes")+1)+8</f>
        <v>45964</v>
      </c>
      <c r="C6" s="19">
        <v>45965</v>
      </c>
      <c r="D6" s="19">
        <v>45966</v>
      </c>
      <c r="E6" s="19">
        <v>45967</v>
      </c>
      <c r="F6" s="19">
        <v>45968</v>
      </c>
      <c r="G6" s="19">
        <v>45969</v>
      </c>
      <c r="H6" s="19">
        <v>45970</v>
      </c>
    </row>
    <row r="7" spans="1:9" s="5" customFormat="1" ht="89" customHeight="1">
      <c r="B7" s="7"/>
      <c r="C7" s="7"/>
      <c r="D7" s="7"/>
      <c r="E7" s="7"/>
      <c r="F7" s="7"/>
      <c r="G7" s="7"/>
      <c r="H7" s="7"/>
    </row>
    <row r="8" spans="1:9" s="6" customFormat="1" ht="19.5" customHeight="1">
      <c r="B8" s="18">
        <f t="array" ref="B8:H8">DaysAndWeeks+DATE(CalendarYear,11,1)-WEEKDAY(DATE(CalendarYear,11,1),(InicioDeLaSemana="lunes")+1)+15</f>
        <v>45971</v>
      </c>
      <c r="C8" s="18">
        <v>45972</v>
      </c>
      <c r="D8" s="18">
        <v>45973</v>
      </c>
      <c r="E8" s="18">
        <v>45974</v>
      </c>
      <c r="F8" s="18">
        <v>45975</v>
      </c>
      <c r="G8" s="18">
        <v>45976</v>
      </c>
      <c r="H8" s="18">
        <v>45977</v>
      </c>
    </row>
    <row r="9" spans="1:9" s="5" customFormat="1" ht="48" customHeight="1"/>
    <row r="10" spans="1:9" s="6" customFormat="1" ht="19.5" customHeight="1">
      <c r="B10" s="19">
        <f t="array" ref="B10:H10">DaysAndWeeks+DATE(CalendarYear,11,1)-WEEKDAY(DATE(CalendarYear,11,1),(InicioDeLaSemana="lunes")+1)+22</f>
        <v>45978</v>
      </c>
      <c r="C10" s="19">
        <v>45979</v>
      </c>
      <c r="D10" s="19">
        <v>45980</v>
      </c>
      <c r="E10" s="19">
        <v>45981</v>
      </c>
      <c r="F10" s="19">
        <v>45982</v>
      </c>
      <c r="G10" s="19">
        <v>45983</v>
      </c>
      <c r="H10" s="19">
        <v>45984</v>
      </c>
    </row>
    <row r="11" spans="1:9" s="5" customFormat="1" ht="64.5" customHeight="1">
      <c r="B11" s="7"/>
      <c r="C11" s="7"/>
      <c r="D11" s="7"/>
      <c r="E11" s="7"/>
      <c r="F11" s="7"/>
      <c r="G11" s="7"/>
      <c r="H11" s="7"/>
    </row>
    <row r="12" spans="1:9" s="6" customFormat="1" ht="19.5" customHeight="1">
      <c r="B12" s="18">
        <f t="array" ref="B12:H12">DaysAndWeeks+DATE(CalendarYear,11,1)-WEEKDAY(DATE(CalendarYear,11,1),(InicioDeLaSemana="lunes")+1)+29</f>
        <v>45985</v>
      </c>
      <c r="C12" s="18">
        <v>45986</v>
      </c>
      <c r="D12" s="18">
        <v>45987</v>
      </c>
      <c r="E12" s="18">
        <v>45988</v>
      </c>
      <c r="F12" s="18">
        <v>45989</v>
      </c>
      <c r="G12" s="18">
        <v>45990</v>
      </c>
      <c r="H12" s="18">
        <v>45991</v>
      </c>
    </row>
    <row r="13" spans="1:9" s="5" customFormat="1" ht="65.25" customHeight="1">
      <c r="D13" s="23"/>
    </row>
    <row r="14" spans="1:9" s="6" customFormat="1" ht="19.5" customHeight="1">
      <c r="B14" s="19">
        <f t="array" ref="B14:C14">DaysAndWeeks+DATE(CalendarYear,11,1)-WEEKDAY(DATE(CalendarYear,11,1),(InicioDeLaSemana="lunes")+1)+36</f>
        <v>45992</v>
      </c>
      <c r="C14" s="19">
        <v>45993</v>
      </c>
      <c r="D14" s="41" t="s">
        <v>5</v>
      </c>
      <c r="E14" s="41"/>
      <c r="F14" s="41"/>
      <c r="G14" s="41"/>
      <c r="H14" s="41"/>
    </row>
    <row r="15" spans="1:9" s="5" customFormat="1" ht="48" customHeight="1">
      <c r="B15" s="7"/>
      <c r="C15" s="7"/>
      <c r="D15" s="43"/>
      <c r="E15" s="43"/>
      <c r="F15" s="43"/>
      <c r="G15" s="43"/>
      <c r="H15" s="43"/>
    </row>
    <row r="16" spans="1:9">
      <c r="B16" s="24"/>
    </row>
    <row r="17" spans="2:2">
      <c r="B17" s="24"/>
    </row>
    <row r="18" spans="2:2">
      <c r="B18" s="24"/>
    </row>
    <row r="19" spans="2:2">
      <c r="B19" s="24"/>
    </row>
    <row r="20" spans="2:2">
      <c r="B20" s="24"/>
    </row>
  </sheetData>
  <mergeCells count="3">
    <mergeCell ref="B2:D2"/>
    <mergeCell ref="D14:H14"/>
    <mergeCell ref="D15:H15"/>
  </mergeCells>
  <conditionalFormatting sqref="B4:G4">
    <cfRule type="expression" dxfId="3" priority="1">
      <formula>DAY(B4)&gt;8</formula>
    </cfRule>
  </conditionalFormatting>
  <conditionalFormatting sqref="B12:H12 B14:C14">
    <cfRule type="expression" dxfId="2" priority="2">
      <formula>AND(DAY(B12)&gt;=1,DAY(B12)&lt;=15)</formula>
    </cfRule>
  </conditionalFormatting>
  <dataValidations count="8">
    <dataValidation allowBlank="1" showInputMessage="1" showErrorMessage="1" prompt="El día de la semana se determinará automáticamente" sqref="C3:H3" xr:uid="{00000000-0002-0000-0A00-000000000000}"/>
    <dataValidation allowBlank="1" showInputMessage="1" showErrorMessage="1" prompt="Calendario del mes de noviembre" sqref="A1" xr:uid="{00000000-0002-0000-0A00-000001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2:D2" xr:uid="{00000000-0002-0000-0A00-000002000000}"/>
    <dataValidation allowBlank="1" showInputMessage="1" showErrorMessage="1" prompt="Esta fila y las filas 6, 8, 10, 12 y 14 contienen días naturales de la semana. Si esta celda no contiene el número 1, se trata de un día del mes anterior. Escriba notas en la celda D15." sqref="B4" xr:uid="{00000000-0002-0000-0A00-000003000000}"/>
    <dataValidation allowBlank="1" showInputMessage="1" showErrorMessage="1" prompt="Las celdas de esta fila y las filas 7, 9, 11, 13 y 15 son para escribir notas diarias relacionadas con el día natural de la celda anterior." sqref="B5" xr:uid="{00000000-0002-0000-0A00-000004000000}"/>
    <dataValidation allowBlank="1" showInputMessage="1" prompt="Escriba las notas del mes en esta celda." sqref="D15:H15" xr:uid="{00000000-0002-0000-0A00-000005000000}"/>
    <dataValidation allowBlank="1" showInputMessage="1" prompt="Escriba las notas del mes en la celda inferior." sqref="D14:H14" xr:uid="{00000000-0002-0000-0A00-000006000000}"/>
    <dataValidation allowBlank="1" showInputMessage="1" showErrorMessage="1" prompt="Esta fila contiene los nombres de los días laborables de este calendario. Esta celda contiene el día de inicio de la semana. Para cambiar el día de inicio, escriba un nuevo día laborable en la celda L5 de la hoja de cálculo Enero" sqref="B3" xr:uid="{00000000-0002-0000-0A00-000007000000}"/>
  </dataValidations>
  <printOptions horizontalCentered="1"/>
  <pageMargins left="0.25" right="0.25" top="0.5" bottom="0.5" header="0.3" footer="0.3"/>
  <pageSetup paperSize="9" orientation="landscape" r:id="rId1"/>
  <headerFooter differentFirst="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8" tint="0.59999389629810485"/>
    <pageSetUpPr fitToPage="1"/>
  </sheetPr>
  <dimension ref="A1:I20"/>
  <sheetViews>
    <sheetView showGridLines="0" topLeftCell="A5" zoomScale="90" zoomScaleNormal="90" workbookViewId="0">
      <selection activeCell="D9" sqref="D9"/>
    </sheetView>
  </sheetViews>
  <sheetFormatPr baseColWidth="10" defaultColWidth="8.85546875" defaultRowHeight="14"/>
  <cols>
    <col min="1" max="1" width="1.7109375" style="1" customWidth="1"/>
    <col min="2" max="2" width="24" style="1" customWidth="1"/>
    <col min="3" max="3" width="21.5703125" style="1" customWidth="1"/>
    <col min="4" max="8" width="15.42578125" style="1" customWidth="1"/>
    <col min="9" max="9" width="1.7109375" style="1" customWidth="1"/>
    <col min="10" max="16384" width="8.85546875" style="12"/>
  </cols>
  <sheetData>
    <row r="1" spans="1:9" s="1" customFormat="1" ht="9" customHeight="1">
      <c r="I1" s="1" t="s">
        <v>0</v>
      </c>
    </row>
    <row r="2" spans="1:9" s="1" customFormat="1" ht="100.5" customHeight="1">
      <c r="B2" s="40" t="str">
        <f>"Diciembre "&amp;CalendarYear</f>
        <v>Diciembre 2025</v>
      </c>
      <c r="C2" s="40"/>
      <c r="D2" s="40"/>
      <c r="E2" s="2"/>
      <c r="F2" s="2"/>
      <c r="G2" s="2"/>
      <c r="H2" s="3"/>
    </row>
    <row r="3" spans="1:9" s="4" customFormat="1" ht="19.5" customHeight="1" thickBot="1">
      <c r="A3" s="1"/>
      <c r="B3" s="14" t="str">
        <f>InicioDeLaSemana</f>
        <v>lunes</v>
      </c>
      <c r="C3" s="14" t="str">
        <f t="shared" ref="C3:H3" si="0">TEXT(C4,"dddd")</f>
        <v>martes</v>
      </c>
      <c r="D3" s="14" t="str">
        <f t="shared" si="0"/>
        <v>miércoles</v>
      </c>
      <c r="E3" s="14" t="str">
        <f t="shared" si="0"/>
        <v>jueves</v>
      </c>
      <c r="F3" s="14" t="str">
        <f t="shared" si="0"/>
        <v>viernes</v>
      </c>
      <c r="G3" s="14" t="str">
        <f t="shared" si="0"/>
        <v>sábado</v>
      </c>
      <c r="H3" s="14" t="str">
        <f t="shared" si="0"/>
        <v>domingo</v>
      </c>
    </row>
    <row r="4" spans="1:9" s="6" customFormat="1" ht="19.5" customHeight="1">
      <c r="B4" s="18">
        <f t="array" ref="B4:H4">DaysAndWeeks+DATE(CalendarYear,12,1)-WEEKDAY(DATE(CalendarYear,12,1),(InicioDeLaSemana="lunes")+1)+1</f>
        <v>45992</v>
      </c>
      <c r="C4" s="18">
        <v>45993</v>
      </c>
      <c r="D4" s="18">
        <v>45994</v>
      </c>
      <c r="E4" s="18">
        <v>45995</v>
      </c>
      <c r="F4" s="18">
        <v>45996</v>
      </c>
      <c r="G4" s="18">
        <v>45997</v>
      </c>
      <c r="H4" s="18">
        <v>45998</v>
      </c>
    </row>
    <row r="5" spans="1:9" s="5" customFormat="1" ht="98" customHeight="1">
      <c r="B5" s="25" t="s">
        <v>8</v>
      </c>
    </row>
    <row r="6" spans="1:9" s="6" customFormat="1" ht="19.5" customHeight="1">
      <c r="B6" s="19">
        <f t="array" ref="B6:H6">DaysAndWeeks+DATE(CalendarYear,12,1)-WEEKDAY(DATE(CalendarYear,12,1),(InicioDeLaSemana="lunes")+1)+8</f>
        <v>45999</v>
      </c>
      <c r="C6" s="19">
        <v>46000</v>
      </c>
      <c r="D6" s="19">
        <v>46001</v>
      </c>
      <c r="E6" s="19">
        <v>46002</v>
      </c>
      <c r="F6" s="19">
        <v>46003</v>
      </c>
      <c r="G6" s="19">
        <v>46004</v>
      </c>
      <c r="H6" s="19">
        <v>46005</v>
      </c>
    </row>
    <row r="7" spans="1:9" s="5" customFormat="1" ht="122.25" customHeight="1">
      <c r="B7" s="7"/>
      <c r="C7" s="27" t="s">
        <v>10</v>
      </c>
      <c r="D7" s="28" t="s">
        <v>9</v>
      </c>
      <c r="E7" s="7"/>
      <c r="F7" s="7"/>
      <c r="G7" s="7"/>
      <c r="H7" s="7"/>
    </row>
    <row r="8" spans="1:9" s="6" customFormat="1" ht="19.5" customHeight="1">
      <c r="B8" s="18">
        <f t="array" ref="B8:H8">DaysAndWeeks+DATE(CalendarYear,12,1)-WEEKDAY(DATE(CalendarYear,12,1),(InicioDeLaSemana="lunes")+1)+15</f>
        <v>46006</v>
      </c>
      <c r="C8" s="18">
        <v>46007</v>
      </c>
      <c r="D8" s="18">
        <v>46008</v>
      </c>
      <c r="E8" s="18">
        <v>46009</v>
      </c>
      <c r="F8" s="18">
        <v>46010</v>
      </c>
      <c r="G8" s="18">
        <v>46011</v>
      </c>
      <c r="H8" s="18">
        <v>46012</v>
      </c>
    </row>
    <row r="9" spans="1:9" s="5" customFormat="1" ht="48" customHeight="1">
      <c r="B9" s="25" t="s">
        <v>11</v>
      </c>
      <c r="C9" s="26" t="s">
        <v>12</v>
      </c>
    </row>
    <row r="10" spans="1:9" s="6" customFormat="1" ht="19.5" customHeight="1">
      <c r="B10" s="19">
        <f t="array" ref="B10:H10">DaysAndWeeks+DATE(CalendarYear,12,1)-WEEKDAY(DATE(CalendarYear,12,1),(InicioDeLaSemana="lunes")+1)+22</f>
        <v>46013</v>
      </c>
      <c r="C10" s="19">
        <v>46014</v>
      </c>
      <c r="D10" s="19">
        <v>46015</v>
      </c>
      <c r="E10" s="19">
        <v>46016</v>
      </c>
      <c r="F10" s="19">
        <v>46017</v>
      </c>
      <c r="G10" s="19">
        <v>46018</v>
      </c>
      <c r="H10" s="19">
        <v>46019</v>
      </c>
    </row>
    <row r="11" spans="1:9" s="5" customFormat="1" ht="48" customHeight="1">
      <c r="B11" s="7"/>
      <c r="C11" s="7"/>
      <c r="D11" s="7"/>
      <c r="E11" s="7"/>
      <c r="F11" s="7"/>
      <c r="G11" s="7"/>
      <c r="H11" s="7"/>
    </row>
    <row r="12" spans="1:9" s="6" customFormat="1" ht="19.5" customHeight="1">
      <c r="B12" s="18">
        <f t="array" ref="B12:H12">DaysAndWeeks+DATE(CalendarYear,12,1)-WEEKDAY(DATE(CalendarYear,12,1),(InicioDeLaSemana="lunes")+1)+29</f>
        <v>46020</v>
      </c>
      <c r="C12" s="18">
        <v>46021</v>
      </c>
      <c r="D12" s="18">
        <v>46022</v>
      </c>
      <c r="E12" s="18">
        <v>46023</v>
      </c>
      <c r="F12" s="18">
        <v>46024</v>
      </c>
      <c r="G12" s="18">
        <v>46025</v>
      </c>
      <c r="H12" s="18">
        <v>46026</v>
      </c>
    </row>
    <row r="13" spans="1:9" s="5" customFormat="1" ht="65.25" customHeight="1">
      <c r="G13" s="23"/>
    </row>
    <row r="14" spans="1:9" s="6" customFormat="1" ht="19.5" customHeight="1">
      <c r="B14" s="19">
        <f t="array" ref="B14:C14">DaysAndWeeks+DATE(CalendarYear,12,1)-WEEKDAY(DATE(CalendarYear,12,1),(InicioDeLaSemana="lunes")+1)+36</f>
        <v>46027</v>
      </c>
      <c r="C14" s="19">
        <v>46028</v>
      </c>
      <c r="D14" s="41" t="s">
        <v>5</v>
      </c>
      <c r="E14" s="41"/>
      <c r="F14" s="41"/>
      <c r="G14" s="41"/>
      <c r="H14" s="41"/>
    </row>
    <row r="15" spans="1:9" s="5" customFormat="1" ht="48" customHeight="1">
      <c r="B15" s="7"/>
      <c r="C15" s="7"/>
      <c r="D15" s="43"/>
      <c r="E15" s="43"/>
      <c r="F15" s="43"/>
      <c r="G15" s="43"/>
      <c r="H15" s="43"/>
    </row>
    <row r="16" spans="1:9">
      <c r="B16" s="24"/>
    </row>
    <row r="17" spans="2:2">
      <c r="B17" s="24"/>
    </row>
    <row r="18" spans="2:2">
      <c r="B18" s="24"/>
    </row>
    <row r="19" spans="2:2">
      <c r="B19" s="24"/>
    </row>
    <row r="20" spans="2:2">
      <c r="B20" s="24"/>
    </row>
  </sheetData>
  <mergeCells count="3">
    <mergeCell ref="B2:D2"/>
    <mergeCell ref="D14:H14"/>
    <mergeCell ref="D15:H15"/>
  </mergeCells>
  <conditionalFormatting sqref="B4:G4">
    <cfRule type="expression" dxfId="1" priority="1">
      <formula>DAY(B4)&gt;8</formula>
    </cfRule>
  </conditionalFormatting>
  <conditionalFormatting sqref="B12:H12 B14:C14">
    <cfRule type="expression" dxfId="0" priority="2">
      <formula>AND(DAY(B12)&gt;=1,DAY(B12)&lt;=15)</formula>
    </cfRule>
  </conditionalFormatting>
  <dataValidations count="8">
    <dataValidation allowBlank="1" showInputMessage="1" showErrorMessage="1" prompt="El día de la semana se determinará automáticamente" sqref="C3:H3" xr:uid="{00000000-0002-0000-0B00-000000000000}"/>
    <dataValidation allowBlank="1" showInputMessage="1" showErrorMessage="1" prompt="Calendario del mes de diciembre" sqref="A1" xr:uid="{00000000-0002-0000-0B00-000001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2:D2" xr:uid="{00000000-0002-0000-0B00-000002000000}"/>
    <dataValidation allowBlank="1" showInputMessage="1" showErrorMessage="1" prompt="Esta fila contiene los nombres de los días laborables de este calendario. Esta celda contiene el día de inicio de la semana. Para cambiar el día de inicio, escriba un nuevo día laborable en la celda L5 de la hoja de cálculo Enero" sqref="B3" xr:uid="{00000000-0002-0000-0B00-000003000000}"/>
    <dataValidation allowBlank="1" showInputMessage="1" prompt="Escriba las notas del mes en la celda inferior." sqref="D14:H14" xr:uid="{00000000-0002-0000-0B00-000004000000}"/>
    <dataValidation allowBlank="1" showInputMessage="1" prompt="Escriba las notas del mes en esta celda." sqref="D15:H15" xr:uid="{00000000-0002-0000-0B00-000005000000}"/>
    <dataValidation allowBlank="1" showInputMessage="1" showErrorMessage="1" prompt="Las celdas de esta fila y las filas 7, 9, 11, 13 y 15 son para escribir notas diarias relacionadas con el día natural de la celda anterior." sqref="B5" xr:uid="{00000000-0002-0000-0B00-000006000000}"/>
    <dataValidation allowBlank="1" showInputMessage="1" showErrorMessage="1" prompt="Esta fila y las filas 6, 8, 10, 12 y 14 contienen días naturales de la semana. Si esta celda no contiene el número 1, se trata de un día del mes anterior. Escriba notas en la celda D15." sqref="B4" xr:uid="{00000000-0002-0000-0B00-000007000000}"/>
  </dataValidations>
  <printOptions horizontalCentered="1"/>
  <pageMargins left="0.25" right="0.25" top="0.5" bottom="0.5" header="0.3" footer="0.3"/>
  <pageSetup paperSize="9" orientation="landscape" r:id="rId1"/>
  <headerFooter differentFirst="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8" tint="0.59999389629810485"/>
    <pageSetUpPr fitToPage="1"/>
  </sheetPr>
  <dimension ref="A1:I20"/>
  <sheetViews>
    <sheetView showGridLines="0" zoomScale="90" zoomScaleNormal="90" workbookViewId="0">
      <selection activeCell="B10" sqref="B10:H11"/>
    </sheetView>
  </sheetViews>
  <sheetFormatPr baseColWidth="10" defaultColWidth="8.85546875" defaultRowHeight="14"/>
  <cols>
    <col min="1" max="1" width="1.7109375" style="1" customWidth="1"/>
    <col min="2" max="2" width="15.42578125" style="1" customWidth="1"/>
    <col min="3" max="3" width="20.140625" style="1" customWidth="1"/>
    <col min="4" max="5" width="15.42578125" style="1" customWidth="1"/>
    <col min="6" max="6" width="38.140625" style="1" customWidth="1"/>
    <col min="7" max="8" width="15.42578125" style="1" customWidth="1"/>
    <col min="9" max="9" width="1.7109375" style="1" customWidth="1"/>
    <col min="10" max="16384" width="8.85546875" style="1"/>
  </cols>
  <sheetData>
    <row r="1" spans="1:9" ht="9" customHeight="1">
      <c r="I1" s="1" t="s">
        <v>0</v>
      </c>
    </row>
    <row r="2" spans="1:9" ht="100.5" customHeight="1">
      <c r="B2" s="40" t="str">
        <f>"Febrero "&amp;CalendarYear</f>
        <v>Febrero 2025</v>
      </c>
      <c r="C2" s="40"/>
      <c r="D2" s="40"/>
      <c r="E2" s="2"/>
      <c r="F2" s="2"/>
      <c r="G2" s="2"/>
      <c r="H2" s="3"/>
    </row>
    <row r="3" spans="1:9" s="4" customFormat="1" ht="19.5" customHeight="1" thickBot="1">
      <c r="A3" s="1"/>
      <c r="B3" s="14" t="str">
        <f>InicioDeLaSemana</f>
        <v>lunes</v>
      </c>
      <c r="C3" s="14" t="str">
        <f>TEXT(C4,"dddd")</f>
        <v>martes</v>
      </c>
      <c r="D3" s="14" t="str">
        <f t="shared" ref="D3:H3" si="0">TEXT(D4,"dddd")</f>
        <v>miércoles</v>
      </c>
      <c r="E3" s="14" t="str">
        <f t="shared" si="0"/>
        <v>jueves</v>
      </c>
      <c r="F3" s="14" t="str">
        <f t="shared" si="0"/>
        <v>viernes</v>
      </c>
      <c r="G3" s="14" t="str">
        <f t="shared" si="0"/>
        <v>sábado</v>
      </c>
      <c r="H3" s="14" t="str">
        <f t="shared" si="0"/>
        <v>domingo</v>
      </c>
    </row>
    <row r="4" spans="1:9" s="6" customFormat="1" ht="19.5" customHeight="1">
      <c r="B4" s="18">
        <f t="array" ref="B4:H4">DaysAndWeeks+DATE(CalendarYear,2,1)-WEEKDAY(DATE(CalendarYear,2,1),(InicioDeLaSemana="lunes")+1)+1</f>
        <v>45684</v>
      </c>
      <c r="C4" s="18">
        <v>45685</v>
      </c>
      <c r="D4" s="18">
        <v>45686</v>
      </c>
      <c r="E4" s="18">
        <v>45687</v>
      </c>
      <c r="F4" s="18">
        <v>45688</v>
      </c>
      <c r="G4" s="18">
        <v>45689</v>
      </c>
      <c r="H4" s="18">
        <v>45690</v>
      </c>
    </row>
    <row r="5" spans="1:9" s="5" customFormat="1" ht="84" customHeight="1">
      <c r="C5" s="21"/>
      <c r="D5" s="21"/>
      <c r="E5" s="21"/>
      <c r="F5" s="21"/>
      <c r="G5" s="21"/>
      <c r="H5" s="21"/>
    </row>
    <row r="6" spans="1:9" s="6" customFormat="1" ht="19.5" customHeight="1">
      <c r="B6" s="19">
        <f t="array" ref="B6:H6">DaysAndWeeks+DATE(CalendarYear,2,1)-WEEKDAY(DATE(CalendarYear,2,1),(InicioDeLaSemana="lunes")+1)+8</f>
        <v>45691</v>
      </c>
      <c r="C6" s="19">
        <v>45692</v>
      </c>
      <c r="D6" s="19">
        <v>45693</v>
      </c>
      <c r="E6" s="19">
        <v>45694</v>
      </c>
      <c r="F6" s="19">
        <v>45695</v>
      </c>
      <c r="G6" s="19">
        <v>45696</v>
      </c>
      <c r="H6" s="19">
        <v>45697</v>
      </c>
    </row>
    <row r="7" spans="1:9" s="5" customFormat="1" ht="95.25" customHeight="1">
      <c r="B7" s="7"/>
      <c r="C7" s="7"/>
      <c r="D7" s="7"/>
      <c r="E7" s="7"/>
      <c r="F7" s="7"/>
      <c r="G7" s="7"/>
      <c r="H7" s="7"/>
    </row>
    <row r="8" spans="1:9" s="6" customFormat="1" ht="19.5" customHeight="1">
      <c r="B8" s="18">
        <f t="array" ref="B8:H8">DaysAndWeeks+DATE(CalendarYear,2,1)-WEEKDAY(DATE(CalendarYear,2,1),(InicioDeLaSemana="lunes")+1)+15</f>
        <v>45698</v>
      </c>
      <c r="C8" s="18">
        <v>45699</v>
      </c>
      <c r="D8" s="18">
        <v>45700</v>
      </c>
      <c r="E8" s="18">
        <v>45701</v>
      </c>
      <c r="F8" s="18">
        <v>45702</v>
      </c>
      <c r="G8" s="18">
        <v>45703</v>
      </c>
      <c r="H8" s="18">
        <v>45704</v>
      </c>
    </row>
    <row r="9" spans="1:9" s="5" customFormat="1" ht="92.25" customHeight="1"/>
    <row r="10" spans="1:9" s="6" customFormat="1" ht="19.5" customHeight="1">
      <c r="B10" s="19">
        <f t="array" ref="B10:H10">DaysAndWeeks+DATE(CalendarYear,2,1)-WEEKDAY(DATE(CalendarYear,2,1),(InicioDeLaSemana="lunes")+1)+22</f>
        <v>45705</v>
      </c>
      <c r="C10" s="19">
        <v>45706</v>
      </c>
      <c r="D10" s="19">
        <v>45707</v>
      </c>
      <c r="E10" s="19">
        <v>45708</v>
      </c>
      <c r="F10" s="19">
        <v>45709</v>
      </c>
      <c r="G10" s="19">
        <v>45710</v>
      </c>
      <c r="H10" s="19">
        <v>45711</v>
      </c>
    </row>
    <row r="11" spans="1:9" s="5" customFormat="1" ht="232.5" customHeight="1">
      <c r="B11" s="7"/>
      <c r="C11" s="30"/>
      <c r="D11" s="22"/>
      <c r="E11" s="30"/>
      <c r="F11" s="22"/>
      <c r="G11" s="22"/>
      <c r="H11" s="22"/>
    </row>
    <row r="12" spans="1:9" s="6" customFormat="1" ht="19.5" customHeight="1">
      <c r="B12" s="18">
        <f t="array" ref="B12:H12">DaysAndWeeks+DATE(CalendarYear,2,1)-WEEKDAY(DATE(CalendarYear,2,1),(InicioDeLaSemana="lunes")+1)+29</f>
        <v>45712</v>
      </c>
      <c r="C12" s="18">
        <v>45713</v>
      </c>
      <c r="D12" s="18">
        <v>45714</v>
      </c>
      <c r="E12" s="18">
        <v>45715</v>
      </c>
      <c r="F12" s="18">
        <v>45716</v>
      </c>
      <c r="G12" s="18">
        <v>45717</v>
      </c>
      <c r="H12" s="18">
        <v>45718</v>
      </c>
    </row>
    <row r="13" spans="1:9" s="5" customFormat="1" ht="76.5" customHeight="1">
      <c r="B13" s="23"/>
    </row>
    <row r="14" spans="1:9" s="6" customFormat="1" ht="37.5" customHeight="1">
      <c r="B14" s="19">
        <f t="array" ref="B14:C14">DaysAndWeeks+DATE(CalendarYear,2,1)-WEEKDAY(DATE(CalendarYear,2,1),(InicioDeLaSemana="lunes")+1)+36</f>
        <v>45719</v>
      </c>
      <c r="C14" s="19">
        <v>45720</v>
      </c>
      <c r="D14" s="41"/>
      <c r="E14" s="41"/>
      <c r="F14" s="41"/>
      <c r="G14" s="41"/>
      <c r="H14" s="41"/>
    </row>
    <row r="15" spans="1:9" s="5" customFormat="1" ht="48" customHeight="1">
      <c r="B15" s="7"/>
      <c r="C15" s="7"/>
      <c r="D15" s="43"/>
      <c r="E15" s="43"/>
      <c r="F15" s="43"/>
      <c r="G15" s="43"/>
      <c r="H15" s="43"/>
    </row>
    <row r="16" spans="1:9">
      <c r="B16" s="24"/>
    </row>
    <row r="17" spans="2:2">
      <c r="B17" s="24"/>
    </row>
    <row r="18" spans="2:2">
      <c r="B18" s="24"/>
    </row>
    <row r="19" spans="2:2">
      <c r="B19" s="24"/>
    </row>
    <row r="20" spans="2:2">
      <c r="B20" s="24"/>
    </row>
  </sheetData>
  <mergeCells count="3">
    <mergeCell ref="B2:D2"/>
    <mergeCell ref="D14:H14"/>
    <mergeCell ref="D15:H15"/>
  </mergeCells>
  <conditionalFormatting sqref="B4:G4">
    <cfRule type="expression" dxfId="21" priority="1">
      <formula>DAY(B4)&gt;8</formula>
    </cfRule>
  </conditionalFormatting>
  <conditionalFormatting sqref="B12:H12 B14:C14">
    <cfRule type="expression" dxfId="20" priority="2">
      <formula>AND(DAY(B12)&gt;=1,DAY(B12)&lt;=15)</formula>
    </cfRule>
  </conditionalFormatting>
  <dataValidations count="8">
    <dataValidation allowBlank="1" showInputMessage="1" showErrorMessage="1" prompt="El día de la semana se determinará automáticamente" sqref="C3:H3" xr:uid="{00000000-0002-0000-0100-000000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2:D2" xr:uid="{00000000-0002-0000-0100-000001000000}"/>
    <dataValidation allowBlank="1" showInputMessage="1" showErrorMessage="1" prompt="Esta fila contiene los nombres de los días laborables de este calendario. Esta celda contiene el día de inicio de la semana. Para cambiar el día de inicio, escriba un nuevo día laborable en la celda L5 de la hoja de cálculo Enero" sqref="B3" xr:uid="{00000000-0002-0000-0100-000002000000}"/>
    <dataValidation allowBlank="1" showInputMessage="1" showErrorMessage="1" prompt="Calendario del mes de febrero" sqref="A1" xr:uid="{00000000-0002-0000-0100-000003000000}"/>
    <dataValidation allowBlank="1" showInputMessage="1" prompt="Escriba las notas del mes en la celda inferior." sqref="D14:H14" xr:uid="{00000000-0002-0000-0100-000004000000}"/>
    <dataValidation allowBlank="1" showInputMessage="1" prompt="Escriba las notas del mes en esta celda." sqref="D15:H15" xr:uid="{00000000-0002-0000-0100-000005000000}"/>
    <dataValidation allowBlank="1" showInputMessage="1" showErrorMessage="1" prompt="Las celdas de esta fila y las filas 7, 9, 11, 13 y 15 son para escribir notas diarias relacionadas con el día natural de la celda anterior." sqref="B5" xr:uid="{00000000-0002-0000-0100-000006000000}"/>
    <dataValidation allowBlank="1" showInputMessage="1" showErrorMessage="1" prompt="Esta fila y las filas 6, 8, 10, 12 y 14 contienen días naturales de la semana. Si esta celda no contiene el número 1, se trata de un día del mes anterior. Escriba notas en la celda D15." sqref="B4" xr:uid="{00000000-0002-0000-0100-000007000000}"/>
  </dataValidations>
  <printOptions horizontalCentered="1"/>
  <pageMargins left="0.25" right="0.25" top="0.5" bottom="0.5" header="0.3" footer="0.3"/>
  <pageSetup paperSize="9" orientation="landscape" r:id="rId1"/>
  <headerFooter differentFirst="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59999389629810485"/>
    <pageSetUpPr fitToPage="1"/>
  </sheetPr>
  <dimension ref="A1:I21"/>
  <sheetViews>
    <sheetView showGridLines="0" topLeftCell="A7" zoomScale="90" zoomScaleNormal="90" workbookViewId="0">
      <selection activeCell="D14" sqref="D14"/>
    </sheetView>
  </sheetViews>
  <sheetFormatPr baseColWidth="10" defaultColWidth="8.85546875" defaultRowHeight="14"/>
  <cols>
    <col min="1" max="1" width="1.7109375" style="1" customWidth="1"/>
    <col min="2" max="2" width="28.5703125" style="1" customWidth="1"/>
    <col min="3" max="3" width="23.28515625" style="1" customWidth="1"/>
    <col min="4" max="4" width="21.140625" style="1" customWidth="1"/>
    <col min="5" max="8" width="15.42578125" style="1" customWidth="1"/>
    <col min="9" max="9" width="1.7109375" style="1" customWidth="1"/>
    <col min="10" max="10" width="10.7109375" style="12" customWidth="1"/>
    <col min="11" max="16384" width="8.85546875" style="12"/>
  </cols>
  <sheetData>
    <row r="1" spans="1:9" s="1" customFormat="1" ht="9" customHeight="1">
      <c r="I1" s="1" t="s">
        <v>0</v>
      </c>
    </row>
    <row r="2" spans="1:9" s="1" customFormat="1" ht="100.5" customHeight="1">
      <c r="B2" s="44" t="str">
        <f>"Marzo "&amp;CalendarYear</f>
        <v>Marzo 2025</v>
      </c>
      <c r="C2" s="44"/>
      <c r="D2" s="44"/>
      <c r="E2" s="2"/>
      <c r="F2" s="2"/>
      <c r="G2" s="2"/>
      <c r="H2" s="3"/>
    </row>
    <row r="3" spans="1:9" s="4" customFormat="1" ht="19.5" customHeight="1" thickBot="1">
      <c r="A3" s="1"/>
      <c r="B3" s="15" t="str">
        <f>InicioDeLaSemana</f>
        <v>lunes</v>
      </c>
      <c r="C3" s="15" t="str">
        <f t="shared" ref="C3:H3" si="0">TEXT(C4,"dddd")</f>
        <v>martes</v>
      </c>
      <c r="D3" s="15" t="str">
        <f t="shared" si="0"/>
        <v>miércoles</v>
      </c>
      <c r="E3" s="15" t="str">
        <f t="shared" si="0"/>
        <v>jueves</v>
      </c>
      <c r="F3" s="15" t="str">
        <f t="shared" si="0"/>
        <v>viernes</v>
      </c>
      <c r="G3" s="15" t="str">
        <f t="shared" si="0"/>
        <v>sábado</v>
      </c>
      <c r="H3" s="15" t="str">
        <f t="shared" si="0"/>
        <v>domingo</v>
      </c>
    </row>
    <row r="4" spans="1:9" s="6" customFormat="1" ht="19.5" customHeight="1">
      <c r="B4" s="18">
        <f t="array" ref="B4:H4">DaysAndWeeks+DATE(CalendarYear,3,1)-WEEKDAY(DATE(CalendarYear,3,1),(InicioDeLaSemana="lunes")+1)+1</f>
        <v>45712</v>
      </c>
      <c r="C4" s="18">
        <v>45713</v>
      </c>
      <c r="D4" s="18">
        <v>45714</v>
      </c>
      <c r="E4" s="18">
        <v>45715</v>
      </c>
      <c r="F4" s="18">
        <v>45716</v>
      </c>
      <c r="G4" s="18">
        <v>45717</v>
      </c>
      <c r="H4" s="18">
        <v>45718</v>
      </c>
    </row>
    <row r="5" spans="1:9" s="5" customFormat="1" ht="100.5" customHeight="1"/>
    <row r="6" spans="1:9" s="6" customFormat="1" ht="19.5" customHeight="1">
      <c r="B6" s="19">
        <f t="array" ref="B6:H6">DaysAndWeeks+DATE(CalendarYear,3,1)-WEEKDAY(DATE(CalendarYear,3,1),(InicioDeLaSemana="lunes")+1)+8</f>
        <v>45719</v>
      </c>
      <c r="C6" s="19">
        <v>45720</v>
      </c>
      <c r="D6" s="19">
        <v>45721</v>
      </c>
      <c r="E6" s="19">
        <v>45722</v>
      </c>
      <c r="F6" s="19">
        <v>45723</v>
      </c>
      <c r="G6" s="19">
        <v>45724</v>
      </c>
      <c r="H6" s="19">
        <v>45725</v>
      </c>
    </row>
    <row r="7" spans="1:9" s="5" customFormat="1" ht="90" customHeight="1">
      <c r="B7" s="7"/>
      <c r="C7" s="7"/>
      <c r="D7" s="7"/>
      <c r="E7" s="7"/>
      <c r="F7" s="7"/>
      <c r="G7" s="7"/>
      <c r="H7" s="7"/>
    </row>
    <row r="8" spans="1:9" s="6" customFormat="1" ht="19.5" customHeight="1">
      <c r="B8" s="18">
        <f t="array" ref="B8:H8">DaysAndWeeks+DATE(CalendarYear,3,1)-WEEKDAY(DATE(CalendarYear,3,1),(InicioDeLaSemana="lunes")+1)+15</f>
        <v>45726</v>
      </c>
      <c r="C8" s="18">
        <v>45727</v>
      </c>
      <c r="D8" s="18">
        <v>45728</v>
      </c>
      <c r="E8" s="18">
        <v>45729</v>
      </c>
      <c r="F8" s="18">
        <v>45730</v>
      </c>
      <c r="G8" s="18">
        <v>45731</v>
      </c>
      <c r="H8" s="18">
        <v>45732</v>
      </c>
    </row>
    <row r="9" spans="1:9" s="5" customFormat="1" ht="96.75" customHeight="1">
      <c r="B9" s="46" t="s">
        <v>15</v>
      </c>
      <c r="C9" s="46"/>
      <c r="D9" s="46"/>
      <c r="E9" s="46"/>
      <c r="F9" s="46"/>
    </row>
    <row r="10" spans="1:9" s="6" customFormat="1" ht="19.5" customHeight="1">
      <c r="B10" s="19">
        <f t="array" ref="B10:H10">DaysAndWeeks+DATE(CalendarYear,3,1)-WEEKDAY(DATE(CalendarYear,3,1),(InicioDeLaSemana="lunes")+1)+22</f>
        <v>45733</v>
      </c>
      <c r="C10" s="19">
        <v>45734</v>
      </c>
      <c r="D10" s="19">
        <v>45735</v>
      </c>
      <c r="E10" s="19">
        <v>45736</v>
      </c>
      <c r="F10" s="19">
        <v>45737</v>
      </c>
      <c r="G10" s="19">
        <v>45738</v>
      </c>
      <c r="H10" s="19">
        <v>45739</v>
      </c>
    </row>
    <row r="11" spans="1:9" s="6" customFormat="1" ht="54.75" customHeight="1">
      <c r="B11" s="34"/>
      <c r="E11" s="34"/>
      <c r="F11" s="34"/>
      <c r="G11" s="34"/>
      <c r="H11" s="34"/>
    </row>
    <row r="12" spans="1:9" s="5" customFormat="1" ht="67.5" customHeight="1">
      <c r="B12" s="45" t="s">
        <v>16</v>
      </c>
      <c r="C12" s="45"/>
      <c r="D12" s="45"/>
      <c r="E12" s="45"/>
      <c r="F12" s="45"/>
      <c r="G12" s="7"/>
      <c r="H12" s="7"/>
    </row>
    <row r="13" spans="1:9" s="6" customFormat="1" ht="44.25" customHeight="1">
      <c r="B13" s="18">
        <f t="array" ref="B13:H13">DaysAndWeeks+DATE(CalendarYear,3,1)-WEEKDAY(DATE(CalendarYear,3,1),(InicioDeLaSemana="lunes")+1)+29</f>
        <v>45740</v>
      </c>
      <c r="C13" s="18">
        <v>45741</v>
      </c>
      <c r="D13" s="18">
        <v>45742</v>
      </c>
      <c r="E13" s="18">
        <v>45743</v>
      </c>
      <c r="F13" s="18">
        <v>45744</v>
      </c>
      <c r="G13" s="18">
        <v>45745</v>
      </c>
      <c r="H13" s="18">
        <v>45746</v>
      </c>
    </row>
    <row r="14" spans="1:9" s="5" customFormat="1" ht="77.25" customHeight="1">
      <c r="B14" s="37" t="s">
        <v>8</v>
      </c>
      <c r="D14" s="35" t="s">
        <v>17</v>
      </c>
      <c r="E14" s="38"/>
      <c r="F14" s="38"/>
    </row>
    <row r="15" spans="1:9" s="6" customFormat="1" ht="19.5" customHeight="1">
      <c r="B15" s="19">
        <f t="array" ref="B15:C15">DaysAndWeeks+DATE(CalendarYear,3,1)-WEEKDAY(DATE(CalendarYear,3,1),(InicioDeLaSemana="lunes")+1)+36</f>
        <v>45747</v>
      </c>
      <c r="C15" s="19">
        <v>45748</v>
      </c>
      <c r="D15" s="41" t="s">
        <v>5</v>
      </c>
      <c r="E15" s="41"/>
      <c r="F15" s="41"/>
      <c r="G15" s="41"/>
      <c r="H15" s="41"/>
    </row>
    <row r="16" spans="1:9" s="5" customFormat="1" ht="48" customHeight="1">
      <c r="B16" s="7"/>
      <c r="C16" s="7"/>
      <c r="D16" s="43"/>
      <c r="E16" s="43"/>
      <c r="F16" s="43"/>
      <c r="G16" s="43"/>
      <c r="H16" s="43"/>
    </row>
    <row r="17" spans="2:2">
      <c r="B17" s="24"/>
    </row>
    <row r="18" spans="2:2">
      <c r="B18" s="24"/>
    </row>
    <row r="19" spans="2:2">
      <c r="B19" s="24"/>
    </row>
    <row r="20" spans="2:2">
      <c r="B20" s="24"/>
    </row>
    <row r="21" spans="2:2">
      <c r="B21" s="24"/>
    </row>
  </sheetData>
  <mergeCells count="5">
    <mergeCell ref="B2:D2"/>
    <mergeCell ref="D15:H15"/>
    <mergeCell ref="D16:H16"/>
    <mergeCell ref="B12:F12"/>
    <mergeCell ref="B9:F9"/>
  </mergeCells>
  <conditionalFormatting sqref="B4:G4">
    <cfRule type="expression" dxfId="19" priority="1">
      <formula>DAY(B4)&gt;8</formula>
    </cfRule>
  </conditionalFormatting>
  <conditionalFormatting sqref="B13:H13 B15:C15">
    <cfRule type="expression" dxfId="18" priority="2">
      <formula>AND(DAY(B13)&gt;=1,DAY(B13)&lt;=15)</formula>
    </cfRule>
  </conditionalFormatting>
  <dataValidations count="8">
    <dataValidation allowBlank="1" showInputMessage="1" showErrorMessage="1" prompt="Calendario del mes de marzo" sqref="A1" xr:uid="{00000000-0002-0000-0200-000000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2:D2" xr:uid="{00000000-0002-0000-0200-000001000000}"/>
    <dataValidation allowBlank="1" showInputMessage="1" showErrorMessage="1" prompt="El día de la semana se determinará automáticamente" sqref="C3:H3" xr:uid="{00000000-0002-0000-0200-000002000000}"/>
    <dataValidation allowBlank="1" showInputMessage="1" showErrorMessage="1" prompt="Esta fila y las filas 6, 8, 10, 12 y 14 contienen días naturales de la semana. Si esta celda no contiene el número 1, se trata de un día del mes anterior. Escriba notas en la celda D15." sqref="B4" xr:uid="{00000000-0002-0000-0200-000003000000}"/>
    <dataValidation allowBlank="1" showInputMessage="1" showErrorMessage="1" prompt="Las celdas de esta fila y las filas 7, 9, 11, 13 y 15 son para escribir notas diarias relacionadas con el día natural de la celda anterior." sqref="B5" xr:uid="{00000000-0002-0000-0200-000004000000}"/>
    <dataValidation allowBlank="1" showInputMessage="1" prompt="Escriba las notas del mes en esta celda." sqref="D16:H16" xr:uid="{00000000-0002-0000-0200-000005000000}"/>
    <dataValidation allowBlank="1" showInputMessage="1" prompt="Escriba las notas del mes en la celda inferior." sqref="D15:H15" xr:uid="{00000000-0002-0000-0200-000006000000}"/>
    <dataValidation allowBlank="1" showInputMessage="1" showErrorMessage="1" prompt="Esta fila contiene los nombres de los días laborables de este calendario. Esta celda contiene el día de inicio de la semana. Para cambiar el día de inicio, escriba un nuevo día laborable en la celda L5 de la hoja de cálculo Enero" sqref="B3" xr:uid="{00000000-0002-0000-0200-000007000000}"/>
  </dataValidations>
  <printOptions horizontalCentered="1"/>
  <pageMargins left="0.25" right="0.25" top="0.5" bottom="0.5" header="0.3" footer="0.3"/>
  <pageSetup paperSize="9" orientation="landscape" r:id="rId1"/>
  <headerFooter differentFirst="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9" tint="0.59999389629810485"/>
    <pageSetUpPr fitToPage="1"/>
  </sheetPr>
  <dimension ref="A1:I20"/>
  <sheetViews>
    <sheetView showGridLines="0" topLeftCell="A2" zoomScale="90" zoomScaleNormal="90" workbookViewId="0">
      <selection activeCell="C11" sqref="C11"/>
    </sheetView>
  </sheetViews>
  <sheetFormatPr baseColWidth="10" defaultColWidth="8.85546875" defaultRowHeight="14"/>
  <cols>
    <col min="1" max="1" width="1.7109375" style="1" customWidth="1"/>
    <col min="2" max="2" width="26.7109375" style="1" customWidth="1"/>
    <col min="3" max="3" width="18.5703125" style="1" customWidth="1"/>
    <col min="4" max="4" width="22" style="1" customWidth="1"/>
    <col min="5" max="5" width="22.42578125" style="1" customWidth="1"/>
    <col min="6" max="6" width="20.5703125" style="1" customWidth="1"/>
    <col min="7" max="8" width="15.42578125" style="1" customWidth="1"/>
    <col min="9" max="9" width="1.7109375" style="1" customWidth="1"/>
    <col min="10" max="10" width="10.7109375" style="12" customWidth="1"/>
    <col min="11" max="16384" width="8.85546875" style="12"/>
  </cols>
  <sheetData>
    <row r="1" spans="1:9" s="1" customFormat="1" ht="9" customHeight="1">
      <c r="I1" s="1" t="s">
        <v>0</v>
      </c>
    </row>
    <row r="2" spans="1:9" s="1" customFormat="1" ht="100.5" customHeight="1">
      <c r="B2" s="44" t="str">
        <f>"Abril "&amp;CalendarYear</f>
        <v>Abril 2025</v>
      </c>
      <c r="C2" s="44"/>
      <c r="D2" s="44"/>
      <c r="E2" s="2"/>
      <c r="F2" s="2"/>
      <c r="G2" s="2"/>
      <c r="H2" s="3"/>
    </row>
    <row r="3" spans="1:9" s="4" customFormat="1" ht="19.5" customHeight="1" thickBot="1">
      <c r="A3" s="1"/>
      <c r="B3" s="15" t="str">
        <f>InicioDeLaSemana</f>
        <v>lunes</v>
      </c>
      <c r="C3" s="15" t="str">
        <f t="shared" ref="C3:H3" si="0">TEXT(C4,"dddd")</f>
        <v>martes</v>
      </c>
      <c r="D3" s="15" t="str">
        <f t="shared" si="0"/>
        <v>miércoles</v>
      </c>
      <c r="E3" s="15" t="str">
        <f t="shared" si="0"/>
        <v>jueves</v>
      </c>
      <c r="F3" s="15" t="str">
        <f t="shared" si="0"/>
        <v>viernes</v>
      </c>
      <c r="G3" s="15" t="str">
        <f t="shared" si="0"/>
        <v>sábado</v>
      </c>
      <c r="H3" s="15" t="str">
        <f t="shared" si="0"/>
        <v>domingo</v>
      </c>
    </row>
    <row r="4" spans="1:9" s="6" customFormat="1" ht="19.5" customHeight="1">
      <c r="B4" s="18">
        <f t="array" ref="B4:H4">DaysAndWeeks+DATE(CalendarYear,4,1)-WEEKDAY(DATE(CalendarYear,4,1),(InicioDeLaSemana="lunes")+1)+1</f>
        <v>45747</v>
      </c>
      <c r="C4" s="18">
        <v>45748</v>
      </c>
      <c r="D4" s="18">
        <v>45749</v>
      </c>
      <c r="E4" s="18">
        <v>45750</v>
      </c>
      <c r="F4" s="18">
        <v>45751</v>
      </c>
      <c r="G4" s="18">
        <v>45752</v>
      </c>
      <c r="H4" s="18">
        <v>45753</v>
      </c>
    </row>
    <row r="5" spans="1:9" s="5" customFormat="1" ht="48" customHeight="1"/>
    <row r="6" spans="1:9" s="6" customFormat="1" ht="19.5" customHeight="1">
      <c r="B6" s="19">
        <f t="array" ref="B6:H6">DaysAndWeeks+DATE(CalendarYear,4,1)-WEEKDAY(DATE(CalendarYear,4,1),(InicioDeLaSemana="lunes")+1)+8</f>
        <v>45754</v>
      </c>
      <c r="C6" s="19">
        <v>45755</v>
      </c>
      <c r="D6" s="19">
        <v>45756</v>
      </c>
      <c r="E6" s="19">
        <v>45757</v>
      </c>
      <c r="F6" s="19">
        <v>45758</v>
      </c>
      <c r="G6" s="19">
        <v>45759</v>
      </c>
      <c r="H6" s="19">
        <v>45760</v>
      </c>
    </row>
    <row r="7" spans="1:9" s="5" customFormat="1" ht="66" customHeight="1">
      <c r="B7" s="7"/>
      <c r="C7" s="31"/>
      <c r="D7" s="7"/>
      <c r="E7" s="7"/>
      <c r="F7" s="7"/>
      <c r="G7" s="7"/>
      <c r="H7" s="7"/>
    </row>
    <row r="8" spans="1:9" s="6" customFormat="1" ht="19.5" customHeight="1">
      <c r="B8" s="18">
        <f t="array" ref="B8:H8">DaysAndWeeks+DATE(CalendarYear,4,1)-WEEKDAY(DATE(CalendarYear,4,1),(InicioDeLaSemana="lunes")+1)+15</f>
        <v>45761</v>
      </c>
      <c r="C8" s="18">
        <v>45762</v>
      </c>
      <c r="D8" s="18">
        <v>45763</v>
      </c>
      <c r="E8" s="18">
        <v>45764</v>
      </c>
      <c r="F8" s="18">
        <v>45765</v>
      </c>
      <c r="G8" s="18">
        <v>45766</v>
      </c>
      <c r="H8" s="18">
        <v>45767</v>
      </c>
    </row>
    <row r="9" spans="1:9" s="5" customFormat="1" ht="48" customHeight="1"/>
    <row r="10" spans="1:9" s="6" customFormat="1" ht="19.5" customHeight="1">
      <c r="B10" s="19">
        <f t="array" ref="B10:H10">DaysAndWeeks+DATE(CalendarYear,4,1)-WEEKDAY(DATE(CalendarYear,4,1),(InicioDeLaSemana="lunes")+1)+22</f>
        <v>45768</v>
      </c>
      <c r="C10" s="19">
        <v>45769</v>
      </c>
      <c r="D10" s="19">
        <v>45770</v>
      </c>
      <c r="E10" s="19">
        <v>45771</v>
      </c>
      <c r="F10" s="19">
        <v>45772</v>
      </c>
      <c r="G10" s="19">
        <v>45773</v>
      </c>
      <c r="H10" s="19">
        <v>45774</v>
      </c>
    </row>
    <row r="11" spans="1:9" s="5" customFormat="1" ht="64.5" customHeight="1">
      <c r="B11" s="7" t="s">
        <v>6</v>
      </c>
      <c r="C11" s="39" t="s">
        <v>19</v>
      </c>
      <c r="D11" s="30"/>
      <c r="E11" s="7"/>
      <c r="F11" s="7"/>
      <c r="G11" s="7"/>
      <c r="H11" s="7"/>
    </row>
    <row r="12" spans="1:9" s="6" customFormat="1" ht="19.5" customHeight="1">
      <c r="B12" s="18">
        <f t="array" ref="B12:H12">DaysAndWeeks+DATE(CalendarYear,4,1)-WEEKDAY(DATE(CalendarYear,4,1),(InicioDeLaSemana="lunes")+1)+29</f>
        <v>45775</v>
      </c>
      <c r="C12" s="18">
        <v>45776</v>
      </c>
      <c r="D12" s="18">
        <v>45777</v>
      </c>
      <c r="E12" s="18">
        <v>45778</v>
      </c>
      <c r="F12" s="18">
        <v>45779</v>
      </c>
      <c r="G12" s="18">
        <v>45780</v>
      </c>
      <c r="H12" s="18">
        <v>45781</v>
      </c>
    </row>
    <row r="13" spans="1:9" s="5" customFormat="1" ht="96.75" customHeight="1">
      <c r="G13" s="23"/>
    </row>
    <row r="14" spans="1:9" s="6" customFormat="1" ht="19.5" customHeight="1">
      <c r="B14" s="19">
        <f t="array" ref="B14:C14">DaysAndWeeks+DATE(CalendarYear,4,1)-WEEKDAY(DATE(CalendarYear,4,1),(InicioDeLaSemana="lunes")+1)+36</f>
        <v>45782</v>
      </c>
      <c r="C14" s="19">
        <v>45783</v>
      </c>
      <c r="D14" s="41" t="s">
        <v>5</v>
      </c>
      <c r="E14" s="41"/>
      <c r="F14" s="41"/>
      <c r="G14" s="41"/>
      <c r="H14" s="41"/>
    </row>
    <row r="15" spans="1:9" s="5" customFormat="1" ht="48" customHeight="1">
      <c r="B15" s="7"/>
      <c r="C15" s="7"/>
      <c r="D15" s="43"/>
      <c r="E15" s="43"/>
      <c r="F15" s="43"/>
      <c r="G15" s="43"/>
      <c r="H15" s="43"/>
    </row>
    <row r="16" spans="1:9">
      <c r="B16" s="24"/>
    </row>
    <row r="17" spans="2:2">
      <c r="B17" s="24"/>
    </row>
    <row r="18" spans="2:2">
      <c r="B18" s="24"/>
    </row>
    <row r="19" spans="2:2">
      <c r="B19" s="24"/>
    </row>
    <row r="20" spans="2:2">
      <c r="B20" s="24"/>
    </row>
  </sheetData>
  <mergeCells count="3">
    <mergeCell ref="B2:D2"/>
    <mergeCell ref="D14:H14"/>
    <mergeCell ref="D15:H15"/>
  </mergeCells>
  <conditionalFormatting sqref="B4:G4">
    <cfRule type="expression" dxfId="17" priority="1">
      <formula>DAY(B4)&gt;8</formula>
    </cfRule>
  </conditionalFormatting>
  <conditionalFormatting sqref="B12:H12 B14:C14">
    <cfRule type="expression" dxfId="16" priority="2">
      <formula>AND(DAY(B12)&gt;=1,DAY(B12)&lt;=15)</formula>
    </cfRule>
  </conditionalFormatting>
  <dataValidations count="8">
    <dataValidation allowBlank="1" showInputMessage="1" showErrorMessage="1" prompt="El día de la semana se determinará automáticamente" sqref="C3:H3" xr:uid="{00000000-0002-0000-0300-000000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2:D2" xr:uid="{00000000-0002-0000-0300-000001000000}"/>
    <dataValidation allowBlank="1" showInputMessage="1" showErrorMessage="1" prompt="Calendario del mes de abril" sqref="A1" xr:uid="{00000000-0002-0000-0300-000002000000}"/>
    <dataValidation allowBlank="1" showInputMessage="1" showErrorMessage="1" prompt="Esta fila contiene los nombres de los días laborables de este calendario. Esta celda contiene el día de inicio de la semana. Para cambiar el día de inicio, escriba un nuevo día laborable en la celda L5 de la hoja de cálculo Enero" sqref="B3" xr:uid="{00000000-0002-0000-0300-000003000000}"/>
    <dataValidation allowBlank="1" showInputMessage="1" prompt="Escriba las notas del mes en la celda inferior." sqref="D14:H14" xr:uid="{00000000-0002-0000-0300-000004000000}"/>
    <dataValidation allowBlank="1" showInputMessage="1" prompt="Escriba las notas del mes en esta celda." sqref="D15:H15" xr:uid="{00000000-0002-0000-0300-000005000000}"/>
    <dataValidation allowBlank="1" showInputMessage="1" showErrorMessage="1" prompt="Las celdas de esta fila y las filas 7, 9, 11, 13 y 15 son para escribir notas diarias relacionadas con el día natural de la celda anterior." sqref="B5" xr:uid="{00000000-0002-0000-0300-000006000000}"/>
    <dataValidation allowBlank="1" showInputMessage="1" showErrorMessage="1" prompt="Esta fila y las filas 6, 8, 10, 12 y 14 contienen días naturales de la semana. Si esta celda no contiene el número 1, se trata de un día del mes anterior. Escriba notas en la celda D15." sqref="B4" xr:uid="{00000000-0002-0000-0300-000007000000}"/>
  </dataValidations>
  <printOptions horizontalCentered="1"/>
  <pageMargins left="0.25" right="0.25" top="0.5" bottom="0.5" header="0.3" footer="0.3"/>
  <pageSetup paperSize="9" orientation="landscape" r:id="rId1"/>
  <headerFooter differentFirst="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9" tint="0.59999389629810485"/>
    <pageSetUpPr fitToPage="1"/>
  </sheetPr>
  <dimension ref="A1:I20"/>
  <sheetViews>
    <sheetView showGridLines="0" topLeftCell="A2" zoomScale="90" zoomScaleNormal="90" workbookViewId="0">
      <selection activeCell="D15" sqref="B14:H15"/>
    </sheetView>
  </sheetViews>
  <sheetFormatPr baseColWidth="10" defaultColWidth="8.85546875" defaultRowHeight="14"/>
  <cols>
    <col min="1" max="1" width="1.7109375" style="1" customWidth="1"/>
    <col min="2" max="2" width="22" style="1" customWidth="1"/>
    <col min="3" max="3" width="23" style="1" customWidth="1"/>
    <col min="4" max="8" width="15.42578125" style="1" customWidth="1"/>
    <col min="9" max="9" width="1.7109375" style="1" customWidth="1"/>
    <col min="10" max="10" width="10.7109375" style="12" customWidth="1"/>
    <col min="11" max="16384" width="8.85546875" style="12"/>
  </cols>
  <sheetData>
    <row r="1" spans="1:9" s="1" customFormat="1" ht="9" customHeight="1">
      <c r="I1" s="1" t="s">
        <v>0</v>
      </c>
    </row>
    <row r="2" spans="1:9" s="1" customFormat="1" ht="100.5" customHeight="1">
      <c r="B2" s="44" t="str">
        <f>"Mayo "&amp;CalendarYear</f>
        <v>Mayo 2025</v>
      </c>
      <c r="C2" s="44"/>
      <c r="D2" s="44"/>
      <c r="E2" s="2"/>
      <c r="F2" s="2"/>
      <c r="G2" s="2"/>
      <c r="H2" s="3"/>
    </row>
    <row r="3" spans="1:9" s="4" customFormat="1" ht="19.5" customHeight="1" thickBot="1">
      <c r="A3" s="1"/>
      <c r="B3" s="15" t="str">
        <f>InicioDeLaSemana</f>
        <v>lunes</v>
      </c>
      <c r="C3" s="15" t="str">
        <f t="shared" ref="C3:H3" si="0">TEXT(C4,"dddd")</f>
        <v>martes</v>
      </c>
      <c r="D3" s="15" t="str">
        <f t="shared" si="0"/>
        <v>miércoles</v>
      </c>
      <c r="E3" s="15" t="str">
        <f t="shared" si="0"/>
        <v>jueves</v>
      </c>
      <c r="F3" s="15" t="str">
        <f t="shared" si="0"/>
        <v>viernes</v>
      </c>
      <c r="G3" s="15" t="str">
        <f t="shared" si="0"/>
        <v>sábado</v>
      </c>
      <c r="H3" s="15" t="str">
        <f t="shared" si="0"/>
        <v>domingo</v>
      </c>
    </row>
    <row r="4" spans="1:9" s="6" customFormat="1" ht="19.5" customHeight="1">
      <c r="B4" s="18">
        <f t="array" ref="B4:H4">DaysAndWeeks+DATE(CalendarYear,5,1)-WEEKDAY(DATE(CalendarYear,5,1),(InicioDeLaSemana="lunes")+1)+1</f>
        <v>45775</v>
      </c>
      <c r="C4" s="18">
        <v>45776</v>
      </c>
      <c r="D4" s="18">
        <v>45777</v>
      </c>
      <c r="E4" s="18">
        <v>45778</v>
      </c>
      <c r="F4" s="18">
        <v>45779</v>
      </c>
      <c r="G4" s="18">
        <v>45780</v>
      </c>
      <c r="H4" s="18">
        <v>45781</v>
      </c>
    </row>
    <row r="5" spans="1:9" s="5" customFormat="1" ht="48" customHeight="1"/>
    <row r="6" spans="1:9" s="6" customFormat="1" ht="19.5" customHeight="1">
      <c r="B6" s="19">
        <f t="array" ref="B6:H6">DaysAndWeeks+DATE(CalendarYear,5,1)-WEEKDAY(DATE(CalendarYear,5,1),(InicioDeLaSemana="lunes")+1)+8</f>
        <v>45782</v>
      </c>
      <c r="C6" s="19">
        <v>45783</v>
      </c>
      <c r="D6" s="19">
        <v>45784</v>
      </c>
      <c r="E6" s="19">
        <v>45785</v>
      </c>
      <c r="F6" s="19">
        <v>45786</v>
      </c>
      <c r="G6" s="19">
        <v>45787</v>
      </c>
      <c r="H6" s="19">
        <v>45788</v>
      </c>
    </row>
    <row r="7" spans="1:9" s="5" customFormat="1" ht="66" customHeight="1">
      <c r="B7" s="7"/>
      <c r="C7" s="7"/>
      <c r="D7" s="7"/>
      <c r="E7" s="7"/>
      <c r="F7" s="7"/>
      <c r="G7" s="7"/>
      <c r="H7" s="7"/>
    </row>
    <row r="8" spans="1:9" s="6" customFormat="1" ht="19.5" customHeight="1">
      <c r="B8" s="18">
        <f t="array" ref="B8:H8">DaysAndWeeks+DATE(CalendarYear,5,1)-WEEKDAY(DATE(CalendarYear,5,1),(InicioDeLaSemana="lunes")+1)+15</f>
        <v>45789</v>
      </c>
      <c r="C8" s="18">
        <v>45790</v>
      </c>
      <c r="D8" s="18">
        <v>45791</v>
      </c>
      <c r="E8" s="18">
        <v>45792</v>
      </c>
      <c r="F8" s="18">
        <v>45793</v>
      </c>
      <c r="G8" s="18">
        <v>45794</v>
      </c>
      <c r="H8" s="18">
        <v>45795</v>
      </c>
    </row>
    <row r="9" spans="1:9" s="5" customFormat="1" ht="48" customHeight="1"/>
    <row r="10" spans="1:9" s="6" customFormat="1" ht="19.5" customHeight="1">
      <c r="B10" s="19">
        <f t="array" ref="B10:H10">DaysAndWeeks+DATE(CalendarYear,5,1)-WEEKDAY(DATE(CalendarYear,5,1),(InicioDeLaSemana="lunes")+1)+22</f>
        <v>45796</v>
      </c>
      <c r="C10" s="19">
        <v>45797</v>
      </c>
      <c r="D10" s="19">
        <v>45798</v>
      </c>
      <c r="E10" s="19">
        <v>45799</v>
      </c>
      <c r="F10" s="19">
        <v>45800</v>
      </c>
      <c r="G10" s="19">
        <v>45801</v>
      </c>
      <c r="H10" s="19">
        <v>45802</v>
      </c>
    </row>
    <row r="11" spans="1:9" s="5" customFormat="1" ht="48" customHeight="1">
      <c r="B11" s="7"/>
      <c r="C11" s="7"/>
      <c r="D11" s="7"/>
      <c r="E11" s="7"/>
      <c r="F11" s="7"/>
      <c r="G11" s="7"/>
      <c r="H11" s="7"/>
    </row>
    <row r="12" spans="1:9" s="6" customFormat="1" ht="19.5" customHeight="1">
      <c r="B12" s="18">
        <f t="array" ref="B12:H12">DaysAndWeeks+DATE(CalendarYear,5,1)-WEEKDAY(DATE(CalendarYear,5,1),(InicioDeLaSemana="lunes")+1)+29</f>
        <v>45803</v>
      </c>
      <c r="C12" s="18">
        <v>45804</v>
      </c>
      <c r="D12" s="18">
        <v>45805</v>
      </c>
      <c r="E12" s="18">
        <v>45806</v>
      </c>
      <c r="F12" s="18">
        <v>45807</v>
      </c>
      <c r="G12" s="18">
        <v>45808</v>
      </c>
      <c r="H12" s="18">
        <v>45809</v>
      </c>
    </row>
    <row r="13" spans="1:9" s="5" customFormat="1" ht="75.75" customHeight="1"/>
    <row r="14" spans="1:9" s="6" customFormat="1" ht="19.5" customHeight="1">
      <c r="B14" s="19">
        <f t="array" ref="B14:C14">DaysAndWeeks+DATE(CalendarYear,5,1)-WEEKDAY(DATE(CalendarYear,5,1),(InicioDeLaSemana="lunes")+1)+36</f>
        <v>45810</v>
      </c>
      <c r="C14" s="19">
        <v>45811</v>
      </c>
      <c r="D14" s="41" t="s">
        <v>5</v>
      </c>
      <c r="E14" s="41"/>
      <c r="F14" s="41"/>
      <c r="G14" s="41"/>
      <c r="H14" s="41"/>
    </row>
    <row r="15" spans="1:9" s="5" customFormat="1" ht="48" customHeight="1">
      <c r="B15" s="7"/>
      <c r="C15" s="32"/>
      <c r="D15" s="43"/>
      <c r="E15" s="43"/>
      <c r="F15" s="43"/>
      <c r="G15" s="43"/>
      <c r="H15" s="43"/>
    </row>
    <row r="16" spans="1:9">
      <c r="B16" s="24"/>
    </row>
    <row r="17" spans="2:2">
      <c r="B17" s="24"/>
    </row>
    <row r="18" spans="2:2">
      <c r="B18" s="24"/>
    </row>
    <row r="19" spans="2:2">
      <c r="B19" s="24"/>
    </row>
    <row r="20" spans="2:2">
      <c r="B20" s="24"/>
    </row>
  </sheetData>
  <mergeCells count="3">
    <mergeCell ref="B2:D2"/>
    <mergeCell ref="D14:H14"/>
    <mergeCell ref="D15:H15"/>
  </mergeCells>
  <conditionalFormatting sqref="B4:G4">
    <cfRule type="expression" dxfId="15" priority="1">
      <formula>DAY(B4)&gt;8</formula>
    </cfRule>
  </conditionalFormatting>
  <conditionalFormatting sqref="B12:H12 B14:C14">
    <cfRule type="expression" dxfId="14" priority="2">
      <formula>AND(DAY(B12)&gt;=1,DAY(B12)&lt;=15)</formula>
    </cfRule>
  </conditionalFormatting>
  <dataValidations count="8">
    <dataValidation allowBlank="1" showInputMessage="1" showErrorMessage="1" prompt="El día de la semana se determinará automáticamente" sqref="C3:H3" xr:uid="{00000000-0002-0000-0400-000000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2:D2" xr:uid="{00000000-0002-0000-0400-000001000000}"/>
    <dataValidation allowBlank="1" showInputMessage="1" showErrorMessage="1" prompt="Calendario del mes de mayo" sqref="A1" xr:uid="{00000000-0002-0000-0400-000002000000}"/>
    <dataValidation allowBlank="1" showInputMessage="1" showErrorMessage="1" prompt="Esta fila y las filas 6, 8, 10, 12 y 14 contienen días naturales de la semana. Si esta celda no contiene el número 1, se trata de un día del mes anterior. Escriba notas en la celda D15." sqref="B4" xr:uid="{00000000-0002-0000-0400-000003000000}"/>
    <dataValidation allowBlank="1" showInputMessage="1" showErrorMessage="1" prompt="Las celdas de esta fila y las filas 7, 9, 11, 13 y 15 son para escribir notas diarias relacionadas con el día natural de la celda anterior." sqref="B5" xr:uid="{00000000-0002-0000-0400-000004000000}"/>
    <dataValidation allowBlank="1" showInputMessage="1" prompt="Escriba las notas del mes en esta celda." sqref="D15:H15" xr:uid="{00000000-0002-0000-0400-000005000000}"/>
    <dataValidation allowBlank="1" showInputMessage="1" prompt="Escriba las notas del mes en la celda inferior." sqref="D14:H14" xr:uid="{00000000-0002-0000-0400-000006000000}"/>
    <dataValidation allowBlank="1" showInputMessage="1" showErrorMessage="1" prompt="Esta fila contiene los nombres de los días laborables de este calendario. Esta celda contiene el día de inicio de la semana. Para cambiar el día de inicio, escriba un nuevo día laborable en la celda L5 de la hoja de cálculo Enero" sqref="B3" xr:uid="{00000000-0002-0000-0400-000007000000}"/>
  </dataValidations>
  <printOptions horizontalCentered="1"/>
  <pageMargins left="0.25" right="0.25" top="0.5" bottom="0.5" header="0.3" footer="0.3"/>
  <pageSetup paperSize="9" orientation="landscape" r:id="rId1"/>
  <headerFooter differentFirst="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7" tint="0.59999389629810485"/>
    <pageSetUpPr fitToPage="1"/>
  </sheetPr>
  <dimension ref="A1:I20"/>
  <sheetViews>
    <sheetView showGridLines="0" tabSelected="1" topLeftCell="A5" zoomScale="90" zoomScaleNormal="90" workbookViewId="0">
      <selection activeCell="B13" sqref="B13"/>
    </sheetView>
  </sheetViews>
  <sheetFormatPr baseColWidth="10" defaultColWidth="8.85546875" defaultRowHeight="14"/>
  <cols>
    <col min="1" max="1" width="1.7109375" style="1" customWidth="1"/>
    <col min="2" max="2" width="22.7109375" style="1" customWidth="1"/>
    <col min="3" max="3" width="23.7109375" style="1" customWidth="1"/>
    <col min="4" max="4" width="15.42578125" style="1" customWidth="1"/>
    <col min="5" max="5" width="17.28515625" style="1" customWidth="1"/>
    <col min="6" max="8" width="15.42578125" style="1" customWidth="1"/>
    <col min="9" max="9" width="1.7109375" style="1" customWidth="1"/>
    <col min="10" max="10" width="10.7109375" style="12" customWidth="1"/>
    <col min="11" max="16384" width="8.85546875" style="12"/>
  </cols>
  <sheetData>
    <row r="1" spans="1:9" s="1" customFormat="1" ht="9" customHeight="1">
      <c r="I1" s="1" t="s">
        <v>0</v>
      </c>
    </row>
    <row r="2" spans="1:9" s="1" customFormat="1" ht="100.5" customHeight="1">
      <c r="B2" s="47" t="str">
        <f>"Junio "&amp;CalendarYear</f>
        <v>Junio 2025</v>
      </c>
      <c r="C2" s="47"/>
      <c r="D2" s="47"/>
      <c r="E2" s="2"/>
      <c r="F2" s="2"/>
      <c r="G2" s="2"/>
      <c r="H2" s="3"/>
    </row>
    <row r="3" spans="1:9" s="4" customFormat="1" ht="19.5" customHeight="1" thickBot="1">
      <c r="A3" s="1"/>
      <c r="B3" s="16" t="str">
        <f>InicioDeLaSemana</f>
        <v>lunes</v>
      </c>
      <c r="C3" s="16" t="str">
        <f t="shared" ref="C3:H3" si="0">TEXT(C4,"dddd")</f>
        <v>martes</v>
      </c>
      <c r="D3" s="16" t="str">
        <f t="shared" si="0"/>
        <v>miércoles</v>
      </c>
      <c r="E3" s="16" t="str">
        <f t="shared" si="0"/>
        <v>jueves</v>
      </c>
      <c r="F3" s="16" t="str">
        <f t="shared" si="0"/>
        <v>viernes</v>
      </c>
      <c r="G3" s="16" t="str">
        <f t="shared" si="0"/>
        <v>sábado</v>
      </c>
      <c r="H3" s="16" t="str">
        <f t="shared" si="0"/>
        <v>domingo</v>
      </c>
    </row>
    <row r="4" spans="1:9" s="6" customFormat="1" ht="19.5" customHeight="1">
      <c r="B4" s="18">
        <f t="array" ref="B4:H4">DaysAndWeeks+DATE(CalendarYear,6,1)-WEEKDAY(DATE(CalendarYear,6,1),(InicioDeLaSemana="lunes")+1)+1</f>
        <v>45803</v>
      </c>
      <c r="C4" s="18">
        <v>45804</v>
      </c>
      <c r="D4" s="18">
        <v>45805</v>
      </c>
      <c r="E4" s="18">
        <v>45806</v>
      </c>
      <c r="F4" s="18">
        <v>45807</v>
      </c>
      <c r="G4" s="18">
        <v>45808</v>
      </c>
      <c r="H4" s="18">
        <v>45809</v>
      </c>
    </row>
    <row r="5" spans="1:9" s="5" customFormat="1" ht="48" customHeight="1"/>
    <row r="6" spans="1:9" s="6" customFormat="1" ht="19.5" customHeight="1">
      <c r="B6" s="19">
        <f t="array" ref="B6:H6">DaysAndWeeks+DATE(CalendarYear,6,1)-WEEKDAY(DATE(CalendarYear,6,1),(InicioDeLaSemana="lunes")+1)+8</f>
        <v>45810</v>
      </c>
      <c r="C6" s="19">
        <v>45811</v>
      </c>
      <c r="D6" s="19">
        <v>45812</v>
      </c>
      <c r="E6" s="19">
        <v>45813</v>
      </c>
      <c r="F6" s="19">
        <v>45814</v>
      </c>
      <c r="G6" s="19">
        <v>45815</v>
      </c>
      <c r="H6" s="19">
        <v>45816</v>
      </c>
    </row>
    <row r="7" spans="1:9" s="5" customFormat="1" ht="84.75" customHeight="1">
      <c r="B7" s="48" t="s">
        <v>8</v>
      </c>
      <c r="C7" s="48"/>
      <c r="D7" s="48"/>
      <c r="E7" s="48"/>
      <c r="F7" s="48"/>
      <c r="G7" s="7"/>
      <c r="H7" s="7"/>
    </row>
    <row r="8" spans="1:9" s="6" customFormat="1" ht="19.5" customHeight="1">
      <c r="B8" s="18">
        <f t="array" ref="B8:H8">DaysAndWeeks+DATE(CalendarYear,6,1)-WEEKDAY(DATE(CalendarYear,6,1),(InicioDeLaSemana="lunes")+1)+15</f>
        <v>45817</v>
      </c>
      <c r="C8" s="18">
        <v>45818</v>
      </c>
      <c r="D8" s="18">
        <v>45819</v>
      </c>
      <c r="E8" s="18">
        <v>45820</v>
      </c>
      <c r="F8" s="18">
        <v>45821</v>
      </c>
      <c r="G8" s="18">
        <v>45822</v>
      </c>
      <c r="H8" s="18">
        <v>45823</v>
      </c>
    </row>
    <row r="9" spans="1:9" s="5" customFormat="1" ht="79.5" customHeight="1">
      <c r="B9" s="36"/>
      <c r="D9" s="36"/>
      <c r="E9" s="36"/>
      <c r="F9" s="36"/>
    </row>
    <row r="10" spans="1:9" s="6" customFormat="1" ht="19.5" customHeight="1">
      <c r="B10" s="19">
        <f t="array" ref="B10:H10">DaysAndWeeks+DATE(CalendarYear,6,1)-WEEKDAY(DATE(CalendarYear,6,1),(InicioDeLaSemana="lunes")+1)+22</f>
        <v>45824</v>
      </c>
      <c r="C10" s="19">
        <v>45825</v>
      </c>
      <c r="D10" s="19">
        <v>45826</v>
      </c>
      <c r="E10" s="19">
        <v>45827</v>
      </c>
      <c r="F10" s="19">
        <v>45828</v>
      </c>
      <c r="G10" s="19">
        <v>45829</v>
      </c>
      <c r="H10" s="19">
        <v>45830</v>
      </c>
    </row>
    <row r="11" spans="1:9" s="5" customFormat="1" ht="99.75" customHeight="1">
      <c r="B11" s="7"/>
      <c r="C11" s="7"/>
      <c r="D11" s="35" t="s">
        <v>21</v>
      </c>
      <c r="E11" s="48" t="s">
        <v>14</v>
      </c>
      <c r="F11" s="48"/>
      <c r="G11" s="48"/>
      <c r="H11" s="48"/>
      <c r="I11" s="48"/>
    </row>
    <row r="12" spans="1:9" s="6" customFormat="1" ht="19.5" customHeight="1">
      <c r="B12" s="18">
        <f t="array" ref="B12:H12">DaysAndWeeks+DATE(CalendarYear,6,1)-WEEKDAY(DATE(CalendarYear,6,1),(InicioDeLaSemana="lunes")+1)+29</f>
        <v>45831</v>
      </c>
      <c r="C12" s="18">
        <v>45832</v>
      </c>
      <c r="D12" s="18">
        <v>45833</v>
      </c>
      <c r="E12" s="18">
        <v>45834</v>
      </c>
      <c r="F12" s="18">
        <v>45835</v>
      </c>
      <c r="G12" s="18">
        <v>45836</v>
      </c>
      <c r="H12" s="18">
        <v>45837</v>
      </c>
    </row>
    <row r="13" spans="1:9" s="5" customFormat="1" ht="79.5" customHeight="1">
      <c r="B13" s="38" t="s">
        <v>7</v>
      </c>
      <c r="D13" s="38"/>
      <c r="E13" s="38"/>
      <c r="F13" s="38"/>
    </row>
    <row r="14" spans="1:9" s="6" customFormat="1" ht="19.5" customHeight="1">
      <c r="B14" s="19">
        <f t="array" ref="B14:C14">DaysAndWeeks+DATE(CalendarYear,6,1)-WEEKDAY(DATE(CalendarYear,6,1),(InicioDeLaSemana="lunes")+1)+36</f>
        <v>45838</v>
      </c>
      <c r="C14" s="19">
        <v>45839</v>
      </c>
      <c r="D14" s="41" t="s">
        <v>5</v>
      </c>
      <c r="E14" s="41"/>
      <c r="F14" s="41"/>
      <c r="G14" s="41"/>
      <c r="H14" s="41"/>
    </row>
    <row r="15" spans="1:9" s="5" customFormat="1" ht="48" customHeight="1">
      <c r="B15" s="7"/>
      <c r="C15" s="7"/>
      <c r="D15" s="7"/>
      <c r="E15" s="7"/>
      <c r="F15" s="7"/>
      <c r="G15" s="7"/>
      <c r="H15" s="7"/>
    </row>
    <row r="16" spans="1:9">
      <c r="B16" s="24"/>
    </row>
    <row r="17" spans="2:2">
      <c r="B17" s="24"/>
    </row>
    <row r="18" spans="2:2">
      <c r="B18" s="24"/>
    </row>
    <row r="19" spans="2:2">
      <c r="B19" s="24"/>
    </row>
    <row r="20" spans="2:2">
      <c r="B20" s="24"/>
    </row>
  </sheetData>
  <mergeCells count="4">
    <mergeCell ref="B2:D2"/>
    <mergeCell ref="D14:H14"/>
    <mergeCell ref="B7:F7"/>
    <mergeCell ref="E11:I11"/>
  </mergeCells>
  <conditionalFormatting sqref="B4:G4">
    <cfRule type="expression" dxfId="13" priority="1">
      <formula>DAY(B4)&gt;8</formula>
    </cfRule>
  </conditionalFormatting>
  <conditionalFormatting sqref="B12:H12 B14:C14">
    <cfRule type="expression" dxfId="12" priority="2">
      <formula>AND(DAY(B12)&gt;=1,DAY(B12)&lt;=15)</formula>
    </cfRule>
  </conditionalFormatting>
  <dataValidations count="7">
    <dataValidation allowBlank="1" showInputMessage="1" showErrorMessage="1" prompt="El día de la semana se determinará automáticamente" sqref="C3:H3" xr:uid="{00000000-0002-0000-0500-000000000000}"/>
    <dataValidation allowBlank="1" showInputMessage="1" showErrorMessage="1" prompt="Calendario del mes de junio" sqref="A1" xr:uid="{00000000-0002-0000-0500-000001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2:D2" xr:uid="{00000000-0002-0000-0500-000002000000}"/>
    <dataValidation allowBlank="1" showInputMessage="1" showErrorMessage="1" prompt="Esta fila contiene los nombres de los días laborables de este calendario. Esta celda contiene el día de inicio de la semana. Para cambiar el día de inicio, escriba un nuevo día laborable en la celda L5 de la hoja de cálculo Enero" sqref="B3" xr:uid="{00000000-0002-0000-0500-000003000000}"/>
    <dataValidation allowBlank="1" showInputMessage="1" prompt="Escriba las notas del mes en la celda inferior." sqref="D14:H14" xr:uid="{00000000-0002-0000-0500-000004000000}"/>
    <dataValidation allowBlank="1" showInputMessage="1" showErrorMessage="1" prompt="Las celdas de esta fila y las filas 7, 9, 11, 13 y 15 son para escribir notas diarias relacionadas con el día natural de la celda anterior." sqref="B5" xr:uid="{00000000-0002-0000-0500-000006000000}"/>
    <dataValidation allowBlank="1" showInputMessage="1" showErrorMessage="1" prompt="Esta fila y las filas 6, 8, 10, 12 y 14 contienen días naturales de la semana. Si esta celda no contiene el número 1, se trata de un día del mes anterior. Escriba notas en la celda D15." sqref="B4" xr:uid="{00000000-0002-0000-0500-000007000000}"/>
  </dataValidations>
  <printOptions horizontalCentered="1"/>
  <pageMargins left="0.25" right="0.25" top="0.5" bottom="0.5" header="0.3" footer="0.3"/>
  <pageSetup paperSize="9" orientation="landscape" r:id="rId1"/>
  <headerFooter differentFirst="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7" tint="0.59999389629810485"/>
    <pageSetUpPr fitToPage="1"/>
  </sheetPr>
  <dimension ref="A1:I20"/>
  <sheetViews>
    <sheetView showGridLines="0" topLeftCell="A3" zoomScale="90" zoomScaleNormal="90" workbookViewId="0">
      <selection activeCell="B13" sqref="B13:F13"/>
    </sheetView>
  </sheetViews>
  <sheetFormatPr baseColWidth="10" defaultColWidth="8.85546875" defaultRowHeight="14"/>
  <cols>
    <col min="1" max="1" width="1.7109375" style="1" customWidth="1"/>
    <col min="2" max="2" width="24.140625" style="1" customWidth="1"/>
    <col min="3" max="3" width="20" style="1" customWidth="1"/>
    <col min="4" max="8" width="15.42578125" style="1" customWidth="1"/>
    <col min="9" max="9" width="1.7109375" style="1" customWidth="1"/>
    <col min="10" max="10" width="10.7109375" style="12" customWidth="1"/>
    <col min="11" max="16384" width="8.85546875" style="12"/>
  </cols>
  <sheetData>
    <row r="1" spans="1:9" s="1" customFormat="1" ht="9" customHeight="1">
      <c r="I1" s="1" t="s">
        <v>0</v>
      </c>
    </row>
    <row r="2" spans="1:9" s="1" customFormat="1" ht="100.5" customHeight="1">
      <c r="B2" s="47" t="str">
        <f>"Julio "&amp;CalendarYear</f>
        <v>Julio 2025</v>
      </c>
      <c r="C2" s="47"/>
      <c r="D2" s="47"/>
      <c r="E2" s="2"/>
      <c r="F2" s="2"/>
      <c r="G2" s="2"/>
      <c r="H2" s="3"/>
    </row>
    <row r="3" spans="1:9" s="4" customFormat="1" ht="19.5" customHeight="1" thickBot="1">
      <c r="A3" s="1"/>
      <c r="B3" s="16" t="str">
        <f>InicioDeLaSemana</f>
        <v>lunes</v>
      </c>
      <c r="C3" s="16" t="str">
        <f t="shared" ref="C3:H3" si="0">TEXT(C4,"dddd")</f>
        <v>martes</v>
      </c>
      <c r="D3" s="16" t="str">
        <f t="shared" si="0"/>
        <v>miércoles</v>
      </c>
      <c r="E3" s="16" t="str">
        <f t="shared" si="0"/>
        <v>jueves</v>
      </c>
      <c r="F3" s="16" t="str">
        <f t="shared" si="0"/>
        <v>viernes</v>
      </c>
      <c r="G3" s="16" t="str">
        <f t="shared" si="0"/>
        <v>sábado</v>
      </c>
      <c r="H3" s="16" t="str">
        <f t="shared" si="0"/>
        <v>domingo</v>
      </c>
    </row>
    <row r="4" spans="1:9" s="6" customFormat="1" ht="19.5" customHeight="1">
      <c r="B4" s="18">
        <f t="array" ref="B4:H4">DaysAndWeeks+DATE(CalendarYear,7,1)-WEEKDAY(DATE(CalendarYear,7,1),(InicioDeLaSemana="lunes")+1)+1</f>
        <v>45838</v>
      </c>
      <c r="C4" s="18">
        <v>45839</v>
      </c>
      <c r="D4" s="18">
        <v>45840</v>
      </c>
      <c r="E4" s="18">
        <v>45841</v>
      </c>
      <c r="F4" s="18">
        <v>45842</v>
      </c>
      <c r="G4" s="18">
        <v>45843</v>
      </c>
      <c r="H4" s="18">
        <v>45844</v>
      </c>
    </row>
    <row r="5" spans="1:9" s="5" customFormat="1" ht="48" customHeight="1"/>
    <row r="6" spans="1:9" s="6" customFormat="1" ht="19.5" customHeight="1">
      <c r="B6" s="19">
        <f t="array" ref="B6:H6">DaysAndWeeks+DATE(CalendarYear,7,1)-WEEKDAY(DATE(CalendarYear,7,1),(InicioDeLaSemana="lunes")+1)+8</f>
        <v>45845</v>
      </c>
      <c r="C6" s="19">
        <v>45846</v>
      </c>
      <c r="D6" s="19">
        <v>45847</v>
      </c>
      <c r="E6" s="19">
        <v>45848</v>
      </c>
      <c r="F6" s="19">
        <v>45849</v>
      </c>
      <c r="G6" s="19">
        <v>45850</v>
      </c>
      <c r="H6" s="19">
        <v>45851</v>
      </c>
    </row>
    <row r="7" spans="1:9" s="5" customFormat="1" ht="60" customHeight="1">
      <c r="B7" s="7"/>
      <c r="C7" s="7"/>
      <c r="D7" s="7"/>
      <c r="E7" s="7"/>
      <c r="F7" s="7"/>
      <c r="G7" s="7"/>
      <c r="H7" s="7"/>
    </row>
    <row r="8" spans="1:9" s="6" customFormat="1" ht="19.5" customHeight="1">
      <c r="B8" s="18">
        <f t="array" ref="B8:H8">DaysAndWeeks+DATE(CalendarYear,7,1)-WEEKDAY(DATE(CalendarYear,7,1),(InicioDeLaSemana="lunes")+1)+15</f>
        <v>45852</v>
      </c>
      <c r="C8" s="18">
        <v>45853</v>
      </c>
      <c r="D8" s="18">
        <v>45854</v>
      </c>
      <c r="E8" s="18">
        <v>45855</v>
      </c>
      <c r="F8" s="18">
        <v>45856</v>
      </c>
      <c r="G8" s="18">
        <v>45857</v>
      </c>
      <c r="H8" s="18">
        <v>45858</v>
      </c>
    </row>
    <row r="9" spans="1:9" s="5" customFormat="1" ht="49" customHeight="1"/>
    <row r="10" spans="1:9" s="6" customFormat="1" ht="19.5" customHeight="1">
      <c r="B10" s="19">
        <f t="array" ref="B10:H10">DaysAndWeeks+DATE(CalendarYear,7,1)-WEEKDAY(DATE(CalendarYear,7,1),(InicioDeLaSemana="lunes")+1)+22</f>
        <v>45859</v>
      </c>
      <c r="C10" s="19">
        <v>45860</v>
      </c>
      <c r="D10" s="19">
        <v>45861</v>
      </c>
      <c r="E10" s="19">
        <v>45862</v>
      </c>
      <c r="F10" s="19">
        <v>45863</v>
      </c>
      <c r="G10" s="19">
        <v>45864</v>
      </c>
      <c r="H10" s="19">
        <v>45865</v>
      </c>
    </row>
    <row r="11" spans="1:9" s="5" customFormat="1" ht="48" customHeight="1">
      <c r="B11" s="7"/>
      <c r="C11" s="7"/>
      <c r="D11" s="7"/>
      <c r="E11" s="7"/>
      <c r="F11" s="7"/>
      <c r="G11" s="7"/>
      <c r="H11" s="7"/>
    </row>
    <row r="12" spans="1:9" s="6" customFormat="1" ht="19.5" customHeight="1">
      <c r="B12" s="18">
        <f t="array" ref="B12:H12">DaysAndWeeks+DATE(CalendarYear,7,1)-WEEKDAY(DATE(CalendarYear,7,1),(InicioDeLaSemana="lunes")+1)+29</f>
        <v>45866</v>
      </c>
      <c r="C12" s="18">
        <v>45867</v>
      </c>
      <c r="D12" s="18">
        <v>45868</v>
      </c>
      <c r="E12" s="18">
        <v>45869</v>
      </c>
      <c r="F12" s="18">
        <v>45870</v>
      </c>
      <c r="G12" s="18">
        <v>45871</v>
      </c>
      <c r="H12" s="18">
        <v>45872</v>
      </c>
    </row>
    <row r="13" spans="1:9" s="5" customFormat="1" ht="69" customHeight="1">
      <c r="B13" s="49"/>
      <c r="C13" s="49"/>
      <c r="D13" s="49"/>
      <c r="E13" s="49"/>
      <c r="F13" s="49"/>
      <c r="G13" s="33"/>
      <c r="H13" s="23"/>
    </row>
    <row r="14" spans="1:9" s="6" customFormat="1" ht="19.5" customHeight="1">
      <c r="B14" s="19">
        <f t="array" ref="B14:C14">DaysAndWeeks+DATE(CalendarYear,7,1)-WEEKDAY(DATE(CalendarYear,7,1),(InicioDeLaSemana="lunes")+1)+36</f>
        <v>45873</v>
      </c>
      <c r="C14" s="19">
        <v>45874</v>
      </c>
      <c r="D14" s="41" t="s">
        <v>5</v>
      </c>
      <c r="E14" s="41"/>
      <c r="F14" s="41"/>
      <c r="G14" s="41"/>
      <c r="H14" s="41"/>
    </row>
    <row r="15" spans="1:9" s="5" customFormat="1" ht="48" customHeight="1">
      <c r="B15" s="7"/>
      <c r="C15" s="7"/>
      <c r="D15" s="43"/>
      <c r="E15" s="43"/>
      <c r="F15" s="43"/>
      <c r="G15" s="43"/>
      <c r="H15" s="43"/>
    </row>
    <row r="16" spans="1:9">
      <c r="B16" s="24"/>
    </row>
    <row r="17" spans="2:2">
      <c r="B17" s="24"/>
    </row>
    <row r="18" spans="2:2">
      <c r="B18" s="24"/>
    </row>
    <row r="19" spans="2:2">
      <c r="B19" s="24"/>
    </row>
    <row r="20" spans="2:2">
      <c r="B20" s="24"/>
    </row>
  </sheetData>
  <mergeCells count="4">
    <mergeCell ref="B2:D2"/>
    <mergeCell ref="D14:H14"/>
    <mergeCell ref="D15:H15"/>
    <mergeCell ref="B13:F13"/>
  </mergeCells>
  <conditionalFormatting sqref="B4:G4">
    <cfRule type="expression" dxfId="11" priority="1">
      <formula>DAY(B4)&gt;8</formula>
    </cfRule>
  </conditionalFormatting>
  <conditionalFormatting sqref="B12:H12 B14:C14">
    <cfRule type="expression" dxfId="10" priority="2">
      <formula>AND(DAY(B12)&gt;=1,DAY(B12)&lt;=15)</formula>
    </cfRule>
  </conditionalFormatting>
  <dataValidations count="8">
    <dataValidation allowBlank="1" showInputMessage="1" showErrorMessage="1" prompt="El día de la semana se determinará automáticamente" sqref="C3:H3" xr:uid="{00000000-0002-0000-0600-000000000000}"/>
    <dataValidation allowBlank="1" showInputMessage="1" showErrorMessage="1" prompt="Calendario del mes de julio" sqref="A1" xr:uid="{00000000-0002-0000-0600-000001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2:D2" xr:uid="{00000000-0002-0000-0600-000002000000}"/>
    <dataValidation allowBlank="1" showInputMessage="1" showErrorMessage="1" prompt="Esta fila y las filas 6, 8, 10, 12 y 14 contienen días naturales de la semana. Si esta celda no contiene el número 1, se trata de un día del mes anterior. Escriba notas en la celda D15." sqref="B4" xr:uid="{00000000-0002-0000-0600-000003000000}"/>
    <dataValidation allowBlank="1" showInputMessage="1" showErrorMessage="1" prompt="Las celdas de esta fila y las filas 7, 9, 11, 13 y 15 son para escribir notas diarias relacionadas con el día natural de la celda anterior." sqref="B5" xr:uid="{00000000-0002-0000-0600-000004000000}"/>
    <dataValidation allowBlank="1" showInputMessage="1" prompt="Escriba las notas del mes en esta celda." sqref="D15:H15" xr:uid="{00000000-0002-0000-0600-000005000000}"/>
    <dataValidation allowBlank="1" showInputMessage="1" prompt="Escriba las notas del mes en la celda inferior." sqref="D14:H14" xr:uid="{00000000-0002-0000-0600-000006000000}"/>
    <dataValidation allowBlank="1" showInputMessage="1" showErrorMessage="1" prompt="Esta fila contiene los nombres de los días laborables de este calendario. Esta celda contiene el día de inicio de la semana. Para cambiar el día de inicio, escriba un nuevo día laborable en la celda L5 de la hoja de cálculo Enero" sqref="B3" xr:uid="{00000000-0002-0000-0600-000007000000}"/>
  </dataValidations>
  <printOptions horizontalCentered="1"/>
  <pageMargins left="0.25" right="0.25" top="0.5" bottom="0.5" header="0.3" footer="0.3"/>
  <pageSetup paperSize="9" orientation="landscape" r:id="rId1"/>
  <headerFooter differentFirst="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7" tint="0.59999389629810485"/>
    <pageSetUpPr fitToPage="1"/>
  </sheetPr>
  <dimension ref="A1:I20"/>
  <sheetViews>
    <sheetView showGridLines="0" topLeftCell="B1" zoomScale="90" zoomScaleNormal="90" workbookViewId="0">
      <selection activeCell="B7" sqref="B7:F7"/>
    </sheetView>
  </sheetViews>
  <sheetFormatPr baseColWidth="10" defaultColWidth="8.85546875" defaultRowHeight="14"/>
  <cols>
    <col min="1" max="1" width="1.7109375" style="1" customWidth="1"/>
    <col min="2" max="2" width="21.5703125" style="1" customWidth="1"/>
    <col min="3" max="3" width="17.7109375" style="1" customWidth="1"/>
    <col min="4" max="4" width="16.28515625" style="1" customWidth="1"/>
    <col min="5" max="8" width="15.42578125" style="1" customWidth="1"/>
    <col min="9" max="9" width="1.7109375" style="1" customWidth="1"/>
    <col min="10" max="10" width="10.7109375" style="12" customWidth="1"/>
    <col min="11" max="16384" width="8.85546875" style="12"/>
  </cols>
  <sheetData>
    <row r="1" spans="1:9" s="1" customFormat="1" ht="9" customHeight="1">
      <c r="I1" s="1" t="s">
        <v>0</v>
      </c>
    </row>
    <row r="2" spans="1:9" s="1" customFormat="1" ht="100.5" customHeight="1">
      <c r="B2" s="47" t="str">
        <f>"Agosto "&amp;CalendarYear</f>
        <v>Agosto 2025</v>
      </c>
      <c r="C2" s="47"/>
      <c r="D2" s="47"/>
      <c r="E2" s="2"/>
      <c r="F2" s="2"/>
      <c r="G2" s="2"/>
      <c r="H2" s="3"/>
    </row>
    <row r="3" spans="1:9" s="4" customFormat="1" ht="19.5" customHeight="1" thickBot="1">
      <c r="A3" s="1"/>
      <c r="B3" s="16" t="str">
        <f>InicioDeLaSemana</f>
        <v>lunes</v>
      </c>
      <c r="C3" s="16" t="str">
        <f t="shared" ref="C3:H3" si="0">TEXT(C4,"dddd")</f>
        <v>martes</v>
      </c>
      <c r="D3" s="16" t="str">
        <f t="shared" si="0"/>
        <v>miércoles</v>
      </c>
      <c r="E3" s="16" t="str">
        <f t="shared" si="0"/>
        <v>jueves</v>
      </c>
      <c r="F3" s="16" t="str">
        <f t="shared" si="0"/>
        <v>viernes</v>
      </c>
      <c r="G3" s="16" t="str">
        <f t="shared" si="0"/>
        <v>sábado</v>
      </c>
      <c r="H3" s="16" t="str">
        <f t="shared" si="0"/>
        <v>domingo</v>
      </c>
    </row>
    <row r="4" spans="1:9" s="6" customFormat="1" ht="19.5" customHeight="1">
      <c r="B4" s="18">
        <f t="array" ref="B4:H4">DaysAndWeeks+DATE(CalendarYear,8,1)-WEEKDAY(DATE(CalendarYear,8,1),(InicioDeLaSemana="lunes")+1)+1</f>
        <v>45866</v>
      </c>
      <c r="C4" s="18">
        <v>45867</v>
      </c>
      <c r="D4" s="18">
        <v>45868</v>
      </c>
      <c r="E4" s="18">
        <v>45869</v>
      </c>
      <c r="F4" s="18">
        <v>45870</v>
      </c>
      <c r="G4" s="18">
        <v>45871</v>
      </c>
      <c r="H4" s="18">
        <v>45872</v>
      </c>
    </row>
    <row r="5" spans="1:9" s="5" customFormat="1" ht="72.75" customHeight="1"/>
    <row r="6" spans="1:9" s="6" customFormat="1" ht="19.5" customHeight="1">
      <c r="B6" s="20">
        <f t="array" ref="B6:H6">DaysAndWeeks+DATE(CalendarYear,8,1)-WEEKDAY(DATE(CalendarYear,8,1),(InicioDeLaSemana="lunes")+1)+8</f>
        <v>45873</v>
      </c>
      <c r="C6" s="20">
        <v>45874</v>
      </c>
      <c r="D6" s="20">
        <v>45875</v>
      </c>
      <c r="E6" s="20">
        <v>45876</v>
      </c>
      <c r="F6" s="20">
        <v>45877</v>
      </c>
      <c r="G6" s="20">
        <v>45878</v>
      </c>
      <c r="H6" s="20">
        <v>45879</v>
      </c>
    </row>
    <row r="7" spans="1:9" s="5" customFormat="1" ht="51" customHeight="1">
      <c r="B7" s="52" t="s">
        <v>13</v>
      </c>
      <c r="C7" s="52"/>
      <c r="D7" s="52"/>
      <c r="E7" s="52"/>
      <c r="F7" s="52"/>
      <c r="G7" s="13"/>
      <c r="H7" s="13"/>
    </row>
    <row r="8" spans="1:9" s="6" customFormat="1" ht="19.5" customHeight="1">
      <c r="B8" s="18">
        <f t="array" ref="B8:H8">DaysAndWeeks+DATE(CalendarYear,8,1)-WEEKDAY(DATE(CalendarYear,8,1),(InicioDeLaSemana="lunes")+1)+15</f>
        <v>45880</v>
      </c>
      <c r="C8" s="18">
        <v>45881</v>
      </c>
      <c r="D8" s="18">
        <v>45882</v>
      </c>
      <c r="E8" s="18">
        <v>45883</v>
      </c>
      <c r="F8" s="18">
        <v>45884</v>
      </c>
      <c r="G8" s="18">
        <v>45885</v>
      </c>
      <c r="H8" s="18">
        <v>45886</v>
      </c>
    </row>
    <row r="9" spans="1:9" s="5" customFormat="1" ht="57.75" customHeight="1"/>
    <row r="10" spans="1:9" s="6" customFormat="1" ht="19.5" customHeight="1">
      <c r="B10" s="20">
        <f t="array" ref="B10:H10">DaysAndWeeks+DATE(CalendarYear,8,1)-WEEKDAY(DATE(CalendarYear,8,1),(InicioDeLaSemana="lunes")+1)+22</f>
        <v>45887</v>
      </c>
      <c r="C10" s="20">
        <v>45888</v>
      </c>
      <c r="D10" s="20">
        <v>45889</v>
      </c>
      <c r="E10" s="20">
        <v>45890</v>
      </c>
      <c r="F10" s="20">
        <v>45891</v>
      </c>
      <c r="G10" s="20">
        <v>45892</v>
      </c>
      <c r="H10" s="20">
        <v>45893</v>
      </c>
    </row>
    <row r="11" spans="1:9" s="5" customFormat="1" ht="48" customHeight="1">
      <c r="B11" s="13"/>
      <c r="C11" s="13"/>
      <c r="D11" s="13"/>
      <c r="E11" s="13"/>
      <c r="F11" s="13"/>
      <c r="G11" s="13"/>
      <c r="H11" s="13"/>
    </row>
    <row r="12" spans="1:9" s="6" customFormat="1" ht="19.5" customHeight="1">
      <c r="B12" s="18">
        <f t="array" ref="B12:H12">DaysAndWeeks+DATE(CalendarYear,8,1)-WEEKDAY(DATE(CalendarYear,8,1),(InicioDeLaSemana="lunes")+1)+29</f>
        <v>45894</v>
      </c>
      <c r="C12" s="18">
        <v>45895</v>
      </c>
      <c r="D12" s="18">
        <v>45896</v>
      </c>
      <c r="E12" s="18">
        <v>45897</v>
      </c>
      <c r="F12" s="18">
        <v>45898</v>
      </c>
      <c r="G12" s="18">
        <v>45899</v>
      </c>
      <c r="H12" s="18">
        <v>45900</v>
      </c>
    </row>
    <row r="13" spans="1:9" s="5" customFormat="1" ht="65.25" customHeight="1">
      <c r="D13" s="23"/>
    </row>
    <row r="14" spans="1:9" s="6" customFormat="1" ht="19.5" customHeight="1">
      <c r="B14" s="20">
        <f t="array" ref="B14:C14">DaysAndWeeks+DATE(CalendarYear,8,1)-WEEKDAY(DATE(CalendarYear,8,1),(InicioDeLaSemana="lunes")+1)+36</f>
        <v>45901</v>
      </c>
      <c r="C14" s="20">
        <v>45902</v>
      </c>
      <c r="D14" s="50" t="s">
        <v>5</v>
      </c>
      <c r="E14" s="50"/>
      <c r="F14" s="50"/>
      <c r="G14" s="50"/>
      <c r="H14" s="50"/>
    </row>
    <row r="15" spans="1:9" s="5" customFormat="1" ht="48" customHeight="1">
      <c r="B15" s="13"/>
      <c r="C15" s="13"/>
      <c r="D15" s="51"/>
      <c r="E15" s="51"/>
      <c r="F15" s="51"/>
      <c r="G15" s="51"/>
      <c r="H15" s="51"/>
    </row>
    <row r="16" spans="1:9">
      <c r="B16" s="24"/>
    </row>
    <row r="17" spans="2:2">
      <c r="B17" s="24"/>
    </row>
    <row r="18" spans="2:2">
      <c r="B18" s="24"/>
    </row>
    <row r="19" spans="2:2">
      <c r="B19" s="24"/>
    </row>
    <row r="20" spans="2:2">
      <c r="B20" s="24"/>
    </row>
  </sheetData>
  <mergeCells count="4">
    <mergeCell ref="B2:D2"/>
    <mergeCell ref="D14:H14"/>
    <mergeCell ref="D15:H15"/>
    <mergeCell ref="B7:F7"/>
  </mergeCells>
  <conditionalFormatting sqref="B4:G4">
    <cfRule type="expression" dxfId="9" priority="1">
      <formula>DAY(B4)&gt;8</formula>
    </cfRule>
  </conditionalFormatting>
  <conditionalFormatting sqref="B12:H12 B14:C14">
    <cfRule type="expression" dxfId="8" priority="2">
      <formula>AND(DAY(B12)&gt;=1,DAY(B12)&lt;=15)</formula>
    </cfRule>
  </conditionalFormatting>
  <dataValidations count="8">
    <dataValidation allowBlank="1" showInputMessage="1" showErrorMessage="1" prompt="El día de la semana se determinará automáticamente" sqref="C3:H3" xr:uid="{00000000-0002-0000-0700-000000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2:D2" xr:uid="{00000000-0002-0000-0700-000001000000}"/>
    <dataValidation allowBlank="1" showInputMessage="1" showErrorMessage="1" prompt="Calendario del mes de agosto" sqref="A1" xr:uid="{00000000-0002-0000-0700-000002000000}"/>
    <dataValidation allowBlank="1" showInputMessage="1" showErrorMessage="1" prompt="Esta fila contiene los nombres de los días laborables de este calendario. Esta celda contiene el día de inicio de la semana. Para cambiar el día de inicio, escriba un nuevo día laborable en la celda L5 de la hoja de cálculo Enero" sqref="B3" xr:uid="{00000000-0002-0000-0700-000003000000}"/>
    <dataValidation allowBlank="1" showInputMessage="1" prompt="Escriba las notas del mes en la celda inferior." sqref="D14:H14" xr:uid="{00000000-0002-0000-0700-000004000000}"/>
    <dataValidation allowBlank="1" showInputMessage="1" prompt="Escriba las notas del mes en esta celda." sqref="D15:H15" xr:uid="{00000000-0002-0000-0700-000005000000}"/>
    <dataValidation allowBlank="1" showInputMessage="1" showErrorMessage="1" prompt="Las celdas de esta fila y las filas 7, 9, 11, 13 y 15 son para escribir notas diarias relacionadas con el día natural de la celda anterior." sqref="B5" xr:uid="{00000000-0002-0000-0700-000006000000}"/>
    <dataValidation allowBlank="1" showInputMessage="1" showErrorMessage="1" prompt="Esta fila y las filas 6, 8, 10, 12 y 14 contienen días naturales de la semana. Si esta celda no contiene el número 1, se trata de un día del mes anterior. Escriba notas en la celda D15." sqref="B4" xr:uid="{00000000-0002-0000-0700-000007000000}"/>
  </dataValidations>
  <printOptions horizontalCentered="1"/>
  <pageMargins left="0.25" right="0.25" top="0.5" bottom="0.5" header="0.3" footer="0.3"/>
  <pageSetup paperSize="9" orientation="landscape" r:id="rId1"/>
  <headerFooter differentFirst="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5" tint="0.59999389629810485"/>
    <pageSetUpPr fitToPage="1"/>
  </sheetPr>
  <dimension ref="A1:I20"/>
  <sheetViews>
    <sheetView showGridLines="0" topLeftCell="A2" zoomScale="90" zoomScaleNormal="90" workbookViewId="0">
      <selection activeCell="C11" sqref="C11"/>
    </sheetView>
  </sheetViews>
  <sheetFormatPr baseColWidth="10" defaultColWidth="8.85546875" defaultRowHeight="14"/>
  <cols>
    <col min="1" max="1" width="1.7109375" style="1" customWidth="1"/>
    <col min="2" max="2" width="19.28515625" style="1" customWidth="1"/>
    <col min="3" max="3" width="26.28515625" style="1" customWidth="1"/>
    <col min="4" max="8" width="15.42578125" style="1" customWidth="1"/>
    <col min="9" max="9" width="1.7109375" style="1" customWidth="1"/>
    <col min="10" max="10" width="10.7109375" style="12" customWidth="1"/>
    <col min="11" max="16384" width="8.85546875" style="12"/>
  </cols>
  <sheetData>
    <row r="1" spans="1:9" s="1" customFormat="1" ht="9" customHeight="1">
      <c r="I1" s="1" t="s">
        <v>0</v>
      </c>
    </row>
    <row r="2" spans="1:9" s="1" customFormat="1" ht="100.5" customHeight="1">
      <c r="B2" s="53" t="str">
        <f>"Septiembre "&amp;CalendarYear</f>
        <v>Septiembre 2025</v>
      </c>
      <c r="C2" s="53"/>
      <c r="D2" s="53"/>
      <c r="E2" s="2"/>
      <c r="F2" s="2"/>
      <c r="G2" s="2"/>
      <c r="H2" s="3"/>
    </row>
    <row r="3" spans="1:9" s="4" customFormat="1" ht="19.5" customHeight="1" thickBot="1">
      <c r="A3" s="1"/>
      <c r="B3" s="17" t="str">
        <f>InicioDeLaSemana</f>
        <v>lunes</v>
      </c>
      <c r="C3" s="17" t="str">
        <f t="shared" ref="C3:H3" si="0">TEXT(C4,"dddd")</f>
        <v>martes</v>
      </c>
      <c r="D3" s="17" t="str">
        <f t="shared" si="0"/>
        <v>miércoles</v>
      </c>
      <c r="E3" s="17" t="str">
        <f t="shared" si="0"/>
        <v>jueves</v>
      </c>
      <c r="F3" s="17" t="str">
        <f t="shared" si="0"/>
        <v>viernes</v>
      </c>
      <c r="G3" s="17" t="str">
        <f t="shared" si="0"/>
        <v>sábado</v>
      </c>
      <c r="H3" s="17" t="str">
        <f t="shared" si="0"/>
        <v>domingo</v>
      </c>
    </row>
    <row r="4" spans="1:9" s="6" customFormat="1" ht="19.5" customHeight="1">
      <c r="B4" s="18">
        <f t="array" ref="B4:H4">DaysAndWeeks+DATE(CalendarYear,9,1)-WEEKDAY(DATE(CalendarYear,9,1),(InicioDeLaSemana="lunes")+1)+1</f>
        <v>45901</v>
      </c>
      <c r="C4" s="18">
        <v>45902</v>
      </c>
      <c r="D4" s="18">
        <v>45903</v>
      </c>
      <c r="E4" s="18">
        <v>45904</v>
      </c>
      <c r="F4" s="18">
        <v>45905</v>
      </c>
      <c r="G4" s="18">
        <v>45906</v>
      </c>
      <c r="H4" s="18">
        <v>45907</v>
      </c>
    </row>
    <row r="5" spans="1:9" s="5" customFormat="1" ht="48" customHeight="1"/>
    <row r="6" spans="1:9" s="6" customFormat="1" ht="19.5" customHeight="1">
      <c r="B6" s="19">
        <f t="array" ref="B6:H6">DaysAndWeeks+DATE(CalendarYear,9,1)-WEEKDAY(DATE(CalendarYear,9,1),(InicioDeLaSemana="lunes")+1)+8</f>
        <v>45908</v>
      </c>
      <c r="C6" s="19">
        <v>45909</v>
      </c>
      <c r="D6" s="19">
        <v>45910</v>
      </c>
      <c r="E6" s="19">
        <v>45911</v>
      </c>
      <c r="F6" s="19">
        <v>45912</v>
      </c>
      <c r="G6" s="19">
        <v>45913</v>
      </c>
      <c r="H6" s="19">
        <v>45914</v>
      </c>
    </row>
    <row r="7" spans="1:9" s="5" customFormat="1" ht="99" customHeight="1">
      <c r="B7" s="7"/>
      <c r="C7" s="7"/>
      <c r="D7" s="7"/>
      <c r="E7" s="7"/>
      <c r="F7" s="7"/>
      <c r="G7" s="7"/>
      <c r="H7" s="7"/>
    </row>
    <row r="8" spans="1:9" s="6" customFormat="1" ht="19.5" customHeight="1">
      <c r="B8" s="18">
        <f t="array" ref="B8:H8">DaysAndWeeks+DATE(CalendarYear,9,1)-WEEKDAY(DATE(CalendarYear,9,1),(InicioDeLaSemana="lunes")+1)+15</f>
        <v>45915</v>
      </c>
      <c r="C8" s="18">
        <v>45916</v>
      </c>
      <c r="D8" s="18">
        <v>45917</v>
      </c>
      <c r="E8" s="18">
        <v>45918</v>
      </c>
      <c r="F8" s="18">
        <v>45919</v>
      </c>
      <c r="G8" s="18">
        <v>45920</v>
      </c>
      <c r="H8" s="18">
        <v>45921</v>
      </c>
    </row>
    <row r="9" spans="1:9" s="5" customFormat="1" ht="93" customHeight="1"/>
    <row r="10" spans="1:9" s="6" customFormat="1" ht="19.5" customHeight="1">
      <c r="B10" s="19">
        <f t="array" ref="B10:H10">DaysAndWeeks+DATE(CalendarYear,9,1)-WEEKDAY(DATE(CalendarYear,9,1),(InicioDeLaSemana="lunes")+1)+22</f>
        <v>45922</v>
      </c>
      <c r="C10" s="19">
        <v>45923</v>
      </c>
      <c r="D10" s="19">
        <v>45924</v>
      </c>
      <c r="E10" s="19">
        <v>45925</v>
      </c>
      <c r="F10" s="19">
        <v>45926</v>
      </c>
      <c r="G10" s="19">
        <v>45927</v>
      </c>
      <c r="H10" s="19">
        <v>45928</v>
      </c>
    </row>
    <row r="11" spans="1:9" s="5" customFormat="1" ht="58" customHeight="1">
      <c r="B11" s="7"/>
      <c r="C11" s="35" t="s">
        <v>18</v>
      </c>
      <c r="D11" s="7"/>
      <c r="E11" s="7"/>
      <c r="F11" s="7"/>
      <c r="G11" s="7"/>
      <c r="H11" s="7"/>
    </row>
    <row r="12" spans="1:9" s="6" customFormat="1" ht="19.5" customHeight="1">
      <c r="B12" s="18">
        <f t="array" ref="B12:H12">DaysAndWeeks+DATE(CalendarYear,9,1)-WEEKDAY(DATE(CalendarYear,9,1),(InicioDeLaSemana="lunes")+1)+29</f>
        <v>45929</v>
      </c>
      <c r="C12" s="18">
        <v>45930</v>
      </c>
      <c r="D12" s="18">
        <v>45931</v>
      </c>
      <c r="E12" s="18">
        <v>45932</v>
      </c>
      <c r="F12" s="18">
        <v>45933</v>
      </c>
      <c r="G12" s="18">
        <v>45934</v>
      </c>
      <c r="H12" s="18">
        <v>45935</v>
      </c>
    </row>
    <row r="13" spans="1:9" s="5" customFormat="1" ht="66.75" customHeight="1">
      <c r="F13" s="23"/>
    </row>
    <row r="14" spans="1:9" s="6" customFormat="1" ht="19.5" customHeight="1">
      <c r="B14" s="19">
        <f t="array" ref="B14:C14">DaysAndWeeks+DATE(CalendarYear,9,1)-WEEKDAY(DATE(CalendarYear,9,1),(InicioDeLaSemana="lunes")+1)+36</f>
        <v>45936</v>
      </c>
      <c r="C14" s="19">
        <v>45937</v>
      </c>
      <c r="D14" s="41" t="s">
        <v>5</v>
      </c>
      <c r="E14" s="41"/>
      <c r="F14" s="41"/>
      <c r="G14" s="41"/>
      <c r="H14" s="41"/>
    </row>
    <row r="15" spans="1:9" s="5" customFormat="1" ht="48" customHeight="1">
      <c r="B15" s="7"/>
      <c r="C15" s="7"/>
      <c r="D15" s="43"/>
      <c r="E15" s="43"/>
      <c r="F15" s="43"/>
      <c r="G15" s="43"/>
      <c r="H15" s="43"/>
    </row>
    <row r="16" spans="1:9">
      <c r="B16" s="24"/>
    </row>
    <row r="17" spans="2:2">
      <c r="B17" s="24"/>
    </row>
    <row r="18" spans="2:2">
      <c r="B18" s="24"/>
    </row>
    <row r="19" spans="2:2">
      <c r="B19" s="24"/>
    </row>
    <row r="20" spans="2:2">
      <c r="B20" s="24"/>
    </row>
  </sheetData>
  <mergeCells count="3">
    <mergeCell ref="B2:D2"/>
    <mergeCell ref="D14:H14"/>
    <mergeCell ref="D15:H15"/>
  </mergeCells>
  <conditionalFormatting sqref="B4:G4">
    <cfRule type="expression" dxfId="7" priority="1">
      <formula>DAY(B4)&gt;8</formula>
    </cfRule>
  </conditionalFormatting>
  <conditionalFormatting sqref="B12:H12 B14:C14">
    <cfRule type="expression" dxfId="6" priority="2">
      <formula>AND(DAY(B12)&gt;=1,DAY(B12)&lt;=15)</formula>
    </cfRule>
  </conditionalFormatting>
  <dataValidations count="8">
    <dataValidation allowBlank="1" showInputMessage="1" showErrorMessage="1" prompt="El día de la semana se determinará automáticamente" sqref="C3:H3" xr:uid="{00000000-0002-0000-0800-000000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2:D2" xr:uid="{00000000-0002-0000-0800-000001000000}"/>
    <dataValidation allowBlank="1" showInputMessage="1" showErrorMessage="1" prompt="Calendario del mes de septiembre" sqref="A1" xr:uid="{00000000-0002-0000-0800-000002000000}"/>
    <dataValidation allowBlank="1" showInputMessage="1" showErrorMessage="1" prompt="Esta fila y las filas 6, 8, 10, 12 y 14 contienen días naturales de la semana. Si esta celda no contiene el número 1, se trata de un día del mes anterior. Escriba notas en la celda D15." sqref="B4" xr:uid="{00000000-0002-0000-0800-000003000000}"/>
    <dataValidation allowBlank="1" showInputMessage="1" showErrorMessage="1" prompt="Las celdas de esta fila y las filas 7, 9, 11, 13 y 15 son para escribir notas diarias relacionadas con el día natural de la celda anterior." sqref="B5" xr:uid="{00000000-0002-0000-0800-000004000000}"/>
    <dataValidation allowBlank="1" showInputMessage="1" prompt="Escriba las notas del mes en esta celda." sqref="D15:H15" xr:uid="{00000000-0002-0000-0800-000005000000}"/>
    <dataValidation allowBlank="1" showInputMessage="1" prompt="Escriba las notas del mes en la celda inferior." sqref="D14:H14" xr:uid="{00000000-0002-0000-0800-000006000000}"/>
    <dataValidation allowBlank="1" showInputMessage="1" showErrorMessage="1" prompt="Esta fila contiene los nombres de los días laborables de este calendario. Esta celda contiene el día de inicio de la semana. Para cambiar el día de inicio, escriba un nuevo día laborable en la celda L5 de la hoja de cálculo Enero" sqref="B3" xr:uid="{00000000-0002-0000-0800-000007000000}"/>
  </dataValidations>
  <printOptions horizontalCentered="1"/>
  <pageMargins left="0.25" right="0.25" top="0.5" bottom="0.5" header="0.3" footer="0.3"/>
  <pageSetup paperSize="9" orientation="landscape" r:id="rId1"/>
  <headerFooter differentFirst="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tatus xmlns="71af3243-3dd4-4a8d-8c0d-dd76da1f02a5">Not started</Status>
    <MediaServiceKeyPoints xmlns="71af3243-3dd4-4a8d-8c0d-dd76da1f02a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2" ma:contentTypeDescription="Create a new document." ma:contentTypeScope="" ma:versionID="426e97fa315356fffbdcd9876fe988c2">
  <xsd:schema xmlns:xsd="http://www.w3.org/2001/XMLSchema" xmlns:xs="http://www.w3.org/2001/XMLSchema" xmlns:p="http://schemas.microsoft.com/office/2006/metadata/properties" xmlns:ns2="71af3243-3dd4-4a8d-8c0d-dd76da1f02a5" xmlns:ns3="16c05727-aa75-4e4a-9b5f-8a80a1165891" targetNamespace="http://schemas.microsoft.com/office/2006/metadata/properties" ma:root="true" ma:fieldsID="14b8f0def80e6d70ce3def20c90759ae" ns2:_="" ns3:_="">
    <xsd:import namespace="71af3243-3dd4-4a8d-8c0d-dd76da1f02a5"/>
    <xsd:import namespace="16c05727-aa75-4e4a-9b5f-8a80a1165891"/>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Status" ma:index="19" nillable="true" ma:displayName="Status" ma:default="Not started" ma:format="Dropdown" ma:internalName="Status">
      <xsd:simpleType>
        <xsd:restriction base="dms:Choice">
          <xsd:enumeration value="Not started"/>
          <xsd:enumeration value="In Progress"/>
          <xsd:enumeration value="Completed"/>
        </xsd:restriction>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550ED7A-F40D-4202-BC8A-572A5FDC2D5C}">
  <ds:schemaRefs>
    <ds:schemaRef ds:uri="http://schemas.microsoft.com/sharepoint/v3/contenttype/forms"/>
  </ds:schemaRefs>
</ds:datastoreItem>
</file>

<file path=customXml/itemProps2.xml><?xml version="1.0" encoding="utf-8"?>
<ds:datastoreItem xmlns:ds="http://schemas.openxmlformats.org/officeDocument/2006/customXml" ds:itemID="{B9DC8601-1110-494A-8C5D-E21BD4AA5AA7}">
  <ds:schemaRefs>
    <ds:schemaRef ds:uri="http://schemas.microsoft.com/office/2006/metadata/properties"/>
    <ds:schemaRef ds:uri="http://schemas.microsoft.com/office/infopath/2007/PartnerControls"/>
    <ds:schemaRef ds:uri="71af3243-3dd4-4a8d-8c0d-dd76da1f02a5"/>
  </ds:schemaRefs>
</ds:datastoreItem>
</file>

<file path=customXml/itemProps3.xml><?xml version="1.0" encoding="utf-8"?>
<ds:datastoreItem xmlns:ds="http://schemas.openxmlformats.org/officeDocument/2006/customXml" ds:itemID="{61EF227C-DC09-4996-BA58-3E29E07C9A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af3243-3dd4-4a8d-8c0d-dd76da1f02a5"/>
    <ds:schemaRef ds:uri="16c05727-aa75-4e4a-9b5f-8a80a11658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TM34128371</Template>
  <Application>Microsoft Macintosh Excel</Application>
  <DocSecurity>0</DocSecurity>
  <ScaleCrop>false</ScaleCrop>
  <HeadingPairs>
    <vt:vector size="4" baseType="variant">
      <vt:variant>
        <vt:lpstr>Hojas de cálculo</vt:lpstr>
      </vt:variant>
      <vt:variant>
        <vt:i4>12</vt:i4>
      </vt:variant>
      <vt:variant>
        <vt:lpstr>Rangos con nombre</vt:lpstr>
      </vt:variant>
      <vt:variant>
        <vt:i4>39</vt:i4>
      </vt:variant>
    </vt:vector>
  </HeadingPairs>
  <TitlesOfParts>
    <vt:vector size="51" baseType="lpstr">
      <vt:lpstr>Enero</vt:lpstr>
      <vt:lpstr>Febrero</vt:lpstr>
      <vt:lpstr>Marzo</vt:lpstr>
      <vt:lpstr>Abril</vt:lpstr>
      <vt:lpstr>Mayo</vt:lpstr>
      <vt:lpstr>Junio</vt:lpstr>
      <vt:lpstr>Julio</vt:lpstr>
      <vt:lpstr>Agosto</vt:lpstr>
      <vt:lpstr>Septiembre</vt:lpstr>
      <vt:lpstr>Octubre</vt:lpstr>
      <vt:lpstr>Noviembre</vt:lpstr>
      <vt:lpstr>Diciembre</vt:lpstr>
      <vt:lpstr>Abril!Área_de_impresión</vt:lpstr>
      <vt:lpstr>Agosto!Área_de_impresión</vt:lpstr>
      <vt:lpstr>Diciembre!Área_de_impresión</vt:lpstr>
      <vt:lpstr>Enero!Área_de_impresión</vt:lpstr>
      <vt:lpstr>Febrero!Área_de_impresión</vt:lpstr>
      <vt:lpstr>Julio!Área_de_impresión</vt:lpstr>
      <vt:lpstr>Junio!Área_de_impresión</vt:lpstr>
      <vt:lpstr>Marzo!Área_de_impresión</vt:lpstr>
      <vt:lpstr>Mayo!Área_de_impresión</vt:lpstr>
      <vt:lpstr>Noviembre!Área_de_impresión</vt:lpstr>
      <vt:lpstr>Octubre!Área_de_impresión</vt:lpstr>
      <vt:lpstr>Septiembre!Área_de_impresión</vt:lpstr>
      <vt:lpstr>CalendarYear</vt:lpstr>
      <vt:lpstr>ColumnTitleRegion1..H12.1</vt:lpstr>
      <vt:lpstr>ColumnTitleRegion1..H12.10</vt:lpstr>
      <vt:lpstr>ColumnTitleRegion1..H12.11</vt:lpstr>
      <vt:lpstr>ColumnTitleRegion1..H12.12</vt:lpstr>
      <vt:lpstr>ColumnTitleRegion1..H12.2</vt:lpstr>
      <vt:lpstr>ColumnTitleRegion1..H12.3</vt:lpstr>
      <vt:lpstr>ColumnTitleRegion1..H12.4</vt:lpstr>
      <vt:lpstr>ColumnTitleRegion1..H12.5</vt:lpstr>
      <vt:lpstr>ColumnTitleRegion1..H12.6</vt:lpstr>
      <vt:lpstr>ColumnTitleRegion1..H12.7</vt:lpstr>
      <vt:lpstr>ColumnTitleRegion1..H12.8</vt:lpstr>
      <vt:lpstr>ColumnTitleRegion1..H12.9</vt:lpstr>
      <vt:lpstr>ColumnTitleRegion2..C14.1</vt:lpstr>
      <vt:lpstr>ColumnTitleRegion2..C14.10</vt:lpstr>
      <vt:lpstr>ColumnTitleRegion2..C14.11</vt:lpstr>
      <vt:lpstr>ColumnTitleRegion2..C14.12</vt:lpstr>
      <vt:lpstr>ColumnTitleRegion2..C14.2</vt:lpstr>
      <vt:lpstr>ColumnTitleRegion2..C14.3</vt:lpstr>
      <vt:lpstr>ColumnTitleRegion2..C14.4</vt:lpstr>
      <vt:lpstr>ColumnTitleRegion2..C14.5</vt:lpstr>
      <vt:lpstr>ColumnTitleRegion2..C14.6</vt:lpstr>
      <vt:lpstr>ColumnTitleRegion2..C14.7</vt:lpstr>
      <vt:lpstr>ColumnTitleRegion2..C14.8</vt:lpstr>
      <vt:lpstr>ColumnTitleRegion2..C14.9</vt:lpstr>
      <vt:lpstr>InicioDeLaSemana</vt:lpstr>
      <vt:lpstr>RowTitleRegion1..K3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2020-10-06T20:15:16Z</dcterms:created>
  <dcterms:modified xsi:type="dcterms:W3CDTF">2025-06-23T16:05:57Z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